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user\Desktop\pratik bilgiler\"/>
    </mc:Choice>
  </mc:AlternateContent>
  <xr:revisionPtr revIDLastSave="0" documentId="13_ncr:1_{545735C7-691C-4D64-B20B-918150781338}" xr6:coauthVersionLast="47" xr6:coauthVersionMax="47" xr10:uidLastSave="{00000000-0000-0000-0000-000000000000}"/>
  <bookViews>
    <workbookView xWindow="-120" yWindow="-120" windowWidth="29040" windowHeight="15720" tabRatio="850" xr2:uid="{00000000-000D-0000-FFFF-FFFF00000000}"/>
  </bookViews>
  <sheets>
    <sheet name="Pratik Bilgiler Anasayfa" sheetId="1" r:id="rId1"/>
    <sheet name="Temmerrüt Faizi Oranı" sheetId="28" r:id="rId2"/>
    <sheet name="İş Kanunu İPC" sheetId="13" r:id="rId3"/>
    <sheet name="İşçi Özlük Dosyası" sheetId="9" r:id="rId4"/>
    <sheet name="Değerli Kağıt" sheetId="14" r:id="rId5"/>
    <sheet name="Değerli Konut Vergisi" sheetId="45" r:id="rId6"/>
    <sheet name="Dava Açma Süresi" sheetId="15" r:id="rId7"/>
    <sheet name="6331 İPC" sheetId="58" r:id="rId8"/>
    <sheet name="5510 SGK İ.P.C." sheetId="19" r:id="rId9"/>
    <sheet name="Bildirim ve Süreler" sheetId="17" r:id="rId10"/>
    <sheet name="Reeskont ve Avans Faiz Oranı" sheetId="20" r:id="rId11"/>
    <sheet name="Yİ - ÜFE-TÜFE" sheetId="10" r:id="rId12"/>
    <sheet name="GVK 94.MD.Vergi Tevfikatı" sheetId="12" r:id="rId13"/>
    <sheet name="TTK İdari Para Cezaları" sheetId="8" r:id="rId14"/>
    <sheet name="SGK Tabi Olan- Olmayan Kazanç" sheetId="11" r:id="rId15"/>
    <sheet name="Asgari Ücretler 2007 - 2025" sheetId="2" r:id="rId16"/>
    <sheet name="Tecil Faizi" sheetId="4" r:id="rId17"/>
    <sheet name="VUK Gereği Düzenlenen Belgeler" sheetId="6" r:id="rId18"/>
    <sheet name="Gecikme ve Piş. Zammı ve Faizi" sheetId="32" r:id="rId19"/>
    <sheet name="Asgari Ücret" sheetId="34" r:id="rId20"/>
    <sheet name="SGK Prim Oranları" sheetId="35" r:id="rId21"/>
    <sheet name="Konut ve İşyeri KDV Oranları" sheetId="37" r:id="rId22"/>
    <sheet name="Nakit Sermaye Faiz Oranı" sheetId="38" r:id="rId23"/>
    <sheet name="Tev. Tabi Men.ve Gmsi Byn. Sın." sheetId="39" r:id="rId24"/>
    <sheet name="Msi VE Gmsi Bey.Sınırı" sheetId="40" r:id="rId25"/>
    <sheet name="Yeni Nesil Öde. Kayd." sheetId="43" r:id="rId26"/>
    <sheet name="Karşıt İnceleme Limitler" sheetId="44" r:id="rId27"/>
    <sheet name="Vuk Had ve Tutarlar Cezalar" sheetId="53" r:id="rId28"/>
    <sheet name="Kdv Tevkifat Oranları" sheetId="55" r:id="rId29"/>
    <sheet name="Kalkınmada 1.Öncelikli Yöreler" sheetId="56" r:id="rId30"/>
    <sheet name="Vergi Kodları" sheetId="57" r:id="rId31"/>
  </sheets>
  <definedNames>
    <definedName name="_Hlk62427146" localSheetId="27">'Vuk Had ve Tutarlar Cezalar'!$B$3</definedName>
    <definedName name="_xlnm._FilterDatabase" localSheetId="8" hidden="1">'5510 SGK İ.P.C.'!$B$3:$B$88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 i="8" l="1"/>
  <c r="C304" i="1"/>
  <c r="C303" i="1"/>
  <c r="C302" i="1"/>
  <c r="M5" i="13"/>
  <c r="M6" i="13"/>
  <c r="M7" i="13"/>
  <c r="M8" i="13"/>
  <c r="M9" i="13"/>
  <c r="M10" i="13"/>
  <c r="M11" i="13"/>
  <c r="M12" i="13"/>
  <c r="M13" i="13"/>
  <c r="M14" i="13"/>
  <c r="M15" i="13"/>
  <c r="M16" i="13"/>
  <c r="M17" i="13"/>
  <c r="M18" i="13"/>
  <c r="M19" i="13"/>
  <c r="M20" i="13"/>
  <c r="M21" i="13"/>
  <c r="M22" i="13"/>
  <c r="M23" i="13"/>
  <c r="M24" i="13"/>
  <c r="M25" i="13"/>
  <c r="M26" i="13"/>
  <c r="M27" i="13"/>
  <c r="M28" i="13"/>
  <c r="M29" i="13"/>
  <c r="M30" i="13"/>
  <c r="M31" i="13"/>
  <c r="M32" i="13"/>
  <c r="M33" i="13"/>
  <c r="M34" i="13"/>
  <c r="M35" i="13"/>
  <c r="M36" i="13"/>
  <c r="M4" i="13"/>
  <c r="C109" i="1"/>
  <c r="C108" i="1"/>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7" i="8"/>
  <c r="E45" i="35"/>
  <c r="C285" i="1"/>
  <c r="E5" i="2"/>
  <c r="F20" i="34"/>
  <c r="F15" i="34"/>
  <c r="C23" i="34"/>
  <c r="F11" i="34"/>
  <c r="C30" i="34"/>
  <c r="C28" i="34"/>
  <c r="I86" i="19"/>
  <c r="I84" i="19"/>
  <c r="I82" i="19"/>
  <c r="I80" i="19"/>
  <c r="I78" i="19"/>
  <c r="I76" i="19"/>
  <c r="I74" i="19"/>
  <c r="I72" i="19"/>
  <c r="I70" i="19"/>
  <c r="I68" i="19"/>
  <c r="I66" i="19"/>
  <c r="I64" i="19"/>
  <c r="I62" i="19"/>
  <c r="I60" i="19"/>
  <c r="I58" i="19"/>
  <c r="I56" i="19"/>
  <c r="I54" i="19"/>
  <c r="I52" i="19"/>
  <c r="I50" i="19"/>
  <c r="I48" i="19"/>
  <c r="I46" i="19"/>
  <c r="I43" i="19"/>
  <c r="I41" i="19"/>
  <c r="I39" i="19"/>
  <c r="I37" i="19"/>
  <c r="I35" i="19"/>
  <c r="I32" i="19"/>
  <c r="I30" i="19"/>
  <c r="I28" i="19"/>
  <c r="I25" i="19"/>
  <c r="I23" i="19"/>
  <c r="I21" i="19"/>
  <c r="I19" i="19"/>
  <c r="I17" i="19"/>
  <c r="I14" i="19"/>
  <c r="I12" i="19"/>
  <c r="I10" i="19"/>
  <c r="I7" i="19"/>
  <c r="I5" i="19"/>
  <c r="H86" i="19"/>
  <c r="H84" i="19"/>
  <c r="H82" i="19"/>
  <c r="H80" i="19"/>
  <c r="H78" i="19"/>
  <c r="H76" i="19"/>
  <c r="H74" i="19"/>
  <c r="H72" i="19"/>
  <c r="H70" i="19"/>
  <c r="H68" i="19"/>
  <c r="H66" i="19"/>
  <c r="H64" i="19"/>
  <c r="H62" i="19"/>
  <c r="H60" i="19"/>
  <c r="H58" i="19"/>
  <c r="H56" i="19"/>
  <c r="H54" i="19"/>
  <c r="H52" i="19"/>
  <c r="H50" i="19"/>
  <c r="H48" i="19"/>
  <c r="H46" i="19"/>
  <c r="H43" i="19"/>
  <c r="H41" i="19"/>
  <c r="H39" i="19"/>
  <c r="H37" i="19"/>
  <c r="H35" i="19"/>
  <c r="H32" i="19"/>
  <c r="H30" i="19"/>
  <c r="H28" i="19"/>
  <c r="H25" i="19"/>
  <c r="H23" i="19"/>
  <c r="H21" i="19"/>
  <c r="H19" i="19"/>
  <c r="H17" i="19"/>
  <c r="H14" i="19"/>
  <c r="H12" i="19"/>
  <c r="H10" i="19"/>
  <c r="H7" i="19"/>
  <c r="H5" i="19"/>
  <c r="J21" i="8"/>
  <c r="J22" i="8"/>
  <c r="J23" i="8"/>
  <c r="J24" i="8"/>
  <c r="J25" i="8"/>
  <c r="J26" i="8"/>
  <c r="J27" i="8"/>
  <c r="J28" i="8"/>
  <c r="J29" i="8"/>
  <c r="J30" i="8"/>
  <c r="J31" i="8"/>
  <c r="J32" i="8"/>
  <c r="J33" i="8"/>
  <c r="J34" i="8"/>
  <c r="J35" i="8"/>
  <c r="J36" i="8"/>
  <c r="J13" i="8"/>
  <c r="J14" i="8"/>
  <c r="J15" i="8"/>
  <c r="J16" i="8"/>
  <c r="J17" i="8"/>
  <c r="J18" i="8"/>
  <c r="J19" i="8"/>
  <c r="J20" i="8"/>
  <c r="J8" i="8"/>
  <c r="J9" i="8"/>
  <c r="J10" i="8"/>
  <c r="J11" i="8"/>
  <c r="J12" i="8"/>
  <c r="J7" i="8"/>
  <c r="J6" i="8"/>
  <c r="D66" i="19" l="1"/>
  <c r="E66" i="19"/>
  <c r="F66" i="19"/>
  <c r="G66" i="19"/>
  <c r="D60" i="19"/>
  <c r="E60" i="19"/>
  <c r="F60" i="19"/>
  <c r="G60" i="19"/>
  <c r="C66" i="19"/>
  <c r="D64" i="19"/>
  <c r="E64" i="19"/>
  <c r="F64" i="19"/>
  <c r="G64" i="19"/>
  <c r="C64" i="19"/>
  <c r="C60" i="19"/>
  <c r="D58" i="19"/>
  <c r="E58" i="19"/>
  <c r="F58" i="19"/>
  <c r="G58" i="19"/>
  <c r="C58" i="19"/>
  <c r="D56" i="19"/>
  <c r="E56" i="19"/>
  <c r="F56" i="19"/>
  <c r="G56" i="19"/>
  <c r="C56" i="19"/>
  <c r="D54" i="19"/>
  <c r="E54" i="19"/>
  <c r="F54" i="19"/>
  <c r="G54" i="19"/>
  <c r="C54" i="19"/>
  <c r="D86" i="19"/>
  <c r="E86" i="19"/>
  <c r="F86" i="19"/>
  <c r="G86" i="19"/>
  <c r="D84" i="19"/>
  <c r="E84" i="19"/>
  <c r="F84" i="19"/>
  <c r="G84" i="19"/>
  <c r="D82" i="19"/>
  <c r="E82" i="19"/>
  <c r="F82" i="19"/>
  <c r="G82" i="19"/>
  <c r="D80" i="19"/>
  <c r="E80" i="19"/>
  <c r="F80" i="19"/>
  <c r="G80" i="19"/>
  <c r="D78" i="19"/>
  <c r="E78" i="19"/>
  <c r="F78" i="19"/>
  <c r="G78" i="19"/>
  <c r="D76" i="19"/>
  <c r="E76" i="19"/>
  <c r="F76" i="19"/>
  <c r="G76" i="19"/>
  <c r="D74" i="19"/>
  <c r="E74" i="19"/>
  <c r="F74" i="19"/>
  <c r="G74" i="19"/>
  <c r="D72" i="19"/>
  <c r="E72" i="19"/>
  <c r="F72" i="19"/>
  <c r="G72" i="19"/>
  <c r="D70" i="19"/>
  <c r="E70" i="19"/>
  <c r="F70" i="19"/>
  <c r="G70" i="19"/>
  <c r="D68" i="19"/>
  <c r="E68" i="19"/>
  <c r="F68" i="19"/>
  <c r="G68" i="19"/>
  <c r="D62" i="19"/>
  <c r="E62" i="19"/>
  <c r="F62" i="19"/>
  <c r="G62" i="19"/>
  <c r="D52" i="19"/>
  <c r="E52" i="19"/>
  <c r="F52" i="19"/>
  <c r="G52" i="19"/>
  <c r="D50" i="19"/>
  <c r="E50" i="19"/>
  <c r="F50" i="19"/>
  <c r="G50" i="19"/>
  <c r="D48" i="19"/>
  <c r="E48" i="19"/>
  <c r="F48" i="19"/>
  <c r="G48" i="19"/>
  <c r="D46" i="19"/>
  <c r="E46" i="19"/>
  <c r="F46" i="19"/>
  <c r="G46" i="19"/>
  <c r="D43" i="19"/>
  <c r="E43" i="19"/>
  <c r="F43" i="19"/>
  <c r="G43" i="19"/>
  <c r="D41" i="19"/>
  <c r="E41" i="19"/>
  <c r="F41" i="19"/>
  <c r="G41" i="19"/>
  <c r="D39" i="19"/>
  <c r="E39" i="19"/>
  <c r="F39" i="19"/>
  <c r="G39" i="19"/>
  <c r="D37" i="19"/>
  <c r="E37" i="19"/>
  <c r="F37" i="19"/>
  <c r="G37" i="19"/>
  <c r="D35" i="19"/>
  <c r="E35" i="19"/>
  <c r="F35" i="19"/>
  <c r="G35" i="19"/>
  <c r="F7" i="34" l="1"/>
  <c r="D7" i="2"/>
  <c r="F6" i="34" l="1"/>
  <c r="C6" i="34"/>
  <c r="F14" i="34" l="1"/>
  <c r="F9" i="34"/>
  <c r="F8" i="34"/>
  <c r="C24" i="34"/>
  <c r="C22" i="34"/>
  <c r="C25" i="34" s="1"/>
  <c r="C31" i="34"/>
  <c r="C27" i="34"/>
  <c r="C17" i="34"/>
  <c r="C18" i="34" s="1"/>
  <c r="C9" i="34"/>
  <c r="C8" i="34"/>
  <c r="D57" i="2"/>
  <c r="C10" i="34" l="1"/>
  <c r="C14" i="34" s="1"/>
  <c r="F19" i="34"/>
  <c r="C13" i="34"/>
  <c r="F10" i="34"/>
  <c r="C19" i="34"/>
  <c r="F21" i="34"/>
  <c r="F22" i="34"/>
  <c r="F16" i="34"/>
  <c r="F17" i="34"/>
  <c r="C5" i="19"/>
  <c r="C28" i="19"/>
  <c r="C25" i="19"/>
  <c r="C23" i="19"/>
  <c r="C21" i="19"/>
  <c r="C19" i="19"/>
  <c r="C17" i="19"/>
  <c r="C12" i="19"/>
  <c r="C10" i="19"/>
  <c r="C7" i="19"/>
  <c r="C20" i="34" l="1"/>
  <c r="D25" i="19"/>
  <c r="C86" i="19"/>
  <c r="C84" i="19"/>
  <c r="C82" i="19"/>
  <c r="C80" i="19"/>
  <c r="C70" i="19"/>
  <c r="D5" i="19" l="1"/>
  <c r="D7" i="19"/>
  <c r="D10" i="19"/>
  <c r="D12" i="19"/>
  <c r="D17" i="19"/>
  <c r="D19" i="19"/>
  <c r="D21" i="19"/>
  <c r="D23" i="19"/>
  <c r="D28" i="19"/>
  <c r="D30" i="19"/>
  <c r="D32" i="19"/>
  <c r="G5" i="13" l="1"/>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4" i="13"/>
  <c r="C78" i="19" l="1"/>
  <c r="C76" i="19"/>
  <c r="C74" i="19"/>
  <c r="C72" i="19"/>
  <c r="C68" i="19"/>
  <c r="C62" i="19"/>
  <c r="C52" i="19"/>
  <c r="C50" i="19"/>
  <c r="C48" i="19"/>
  <c r="C46" i="19"/>
  <c r="C43" i="19"/>
  <c r="C41" i="19"/>
  <c r="C39" i="19"/>
  <c r="C37" i="19"/>
  <c r="C35" i="19"/>
  <c r="C32" i="19"/>
  <c r="C30" i="19"/>
</calcChain>
</file>

<file path=xl/sharedStrings.xml><?xml version="1.0" encoding="utf-8"?>
<sst xmlns="http://schemas.openxmlformats.org/spreadsheetml/2006/main" count="2652" uniqueCount="2041">
  <si>
    <t>5510 Sayılı Kanun İdari Para Cezaları</t>
  </si>
  <si>
    <t>Tıklayınız</t>
  </si>
  <si>
    <t>6331 Sayılı İş Sağlığı ve Güvenliği Kanunu İdari Para Cezaları</t>
  </si>
  <si>
    <t>Amortismanlar</t>
  </si>
  <si>
    <t>Amortisman Oranları</t>
  </si>
  <si>
    <t>193 Sayılı Kanunun 82. maddesinin ikinci fıkrasında yer alan arızi kazançlara ilişkin istisna tutarı</t>
  </si>
  <si>
    <t>Araç Muayene Harçları  (TÜVTÜRK)</t>
  </si>
  <si>
    <t>Otobüs, kamyon, çekici ve tanker için</t>
  </si>
  <si>
    <t>Otomobil, minibüs, kamyonet, özel amaçlı taşıt, arazi taşıtı, römork ve yarı römork için</t>
  </si>
  <si>
    <t>Traktör (römorklu ve römorksuz), motosiklet, motorlu bisiklet için</t>
  </si>
  <si>
    <t>ASGARİ ÜCRET</t>
  </si>
  <si>
    <t>Yıllar İtibariyle Asgari Ücretler</t>
  </si>
  <si>
    <t>Asgari İzin Süresi</t>
  </si>
  <si>
    <r>
      <rPr>
        <b/>
        <sz val="11"/>
        <rFont val="Calibri"/>
        <family val="2"/>
        <charset val="162"/>
        <scheme val="minor"/>
      </rPr>
      <t>1</t>
    </r>
    <r>
      <rPr>
        <sz val="11"/>
        <rFont val="Calibri"/>
        <family val="2"/>
        <charset val="162"/>
        <scheme val="minor"/>
      </rPr>
      <t xml:space="preserve"> yıldan </t>
    </r>
    <r>
      <rPr>
        <b/>
        <sz val="11"/>
        <rFont val="Calibri"/>
        <family val="2"/>
        <charset val="162"/>
        <scheme val="minor"/>
      </rPr>
      <t>5</t>
    </r>
    <r>
      <rPr>
        <sz val="11"/>
        <rFont val="Calibri"/>
        <family val="2"/>
        <charset val="162"/>
        <scheme val="minor"/>
      </rPr>
      <t xml:space="preserve"> yıla kadar olanlara (5 yıl dahil)</t>
    </r>
  </si>
  <si>
    <t>14 iş günü</t>
  </si>
  <si>
    <r>
      <rPr>
        <b/>
        <sz val="11"/>
        <rFont val="Calibri"/>
        <family val="2"/>
        <charset val="162"/>
        <scheme val="minor"/>
      </rPr>
      <t>5</t>
    </r>
    <r>
      <rPr>
        <sz val="11"/>
        <rFont val="Calibri"/>
        <family val="2"/>
        <charset val="162"/>
        <scheme val="minor"/>
      </rPr>
      <t xml:space="preserve"> yıldan fazla </t>
    </r>
    <r>
      <rPr>
        <b/>
        <sz val="11"/>
        <rFont val="Calibri"/>
        <family val="2"/>
        <charset val="162"/>
        <scheme val="minor"/>
      </rPr>
      <t>15</t>
    </r>
    <r>
      <rPr>
        <sz val="11"/>
        <rFont val="Calibri"/>
        <family val="2"/>
        <charset val="162"/>
        <scheme val="minor"/>
      </rPr>
      <t xml:space="preserve"> yıldan az olanlara</t>
    </r>
  </si>
  <si>
    <t xml:space="preserve">20 iş günü
</t>
  </si>
  <si>
    <r>
      <rPr>
        <b/>
        <sz val="11"/>
        <rFont val="Calibri"/>
        <family val="2"/>
        <charset val="162"/>
        <scheme val="minor"/>
      </rPr>
      <t>15</t>
    </r>
    <r>
      <rPr>
        <sz val="11"/>
        <rFont val="Calibri"/>
        <family val="2"/>
        <charset val="162"/>
        <scheme val="minor"/>
      </rPr>
      <t xml:space="preserve"> yıl (dahil) ve daha fazla olanlara</t>
    </r>
  </si>
  <si>
    <t>26 iş günü</t>
  </si>
  <si>
    <r>
      <rPr>
        <b/>
        <sz val="11"/>
        <color theme="1"/>
        <rFont val="Calibri"/>
        <family val="2"/>
        <charset val="162"/>
        <scheme val="minor"/>
      </rPr>
      <t>18</t>
    </r>
    <r>
      <rPr>
        <sz val="11"/>
        <color theme="1"/>
        <rFont val="Calibri"/>
        <family val="2"/>
        <charset val="162"/>
        <scheme val="minor"/>
      </rPr>
      <t xml:space="preserve"> yaşından küçük ve </t>
    </r>
    <r>
      <rPr>
        <b/>
        <sz val="11"/>
        <color theme="1"/>
        <rFont val="Calibri"/>
        <family val="2"/>
        <charset val="162"/>
        <scheme val="minor"/>
      </rPr>
      <t>50</t>
    </r>
    <r>
      <rPr>
        <sz val="11"/>
        <color theme="1"/>
        <rFont val="Calibri"/>
        <family val="2"/>
        <charset val="162"/>
        <scheme val="minor"/>
      </rPr>
      <t xml:space="preserve"> yaşından büyük işçilere</t>
    </r>
  </si>
  <si>
    <t>En az 20 iş günü</t>
  </si>
  <si>
    <t>Kanun No: 6552 Kabul Tarihi: 10 Eylül 2014</t>
  </si>
  <si>
    <t>MADDE 5 – 4857 sayılı Kanunun 53 üncü maddesinin dördüncü fıkrasına aşağıdaki cümle eklenmiştir. “Yer altı işlerinde çalışan işçilerin yıllık ücretli izin süreleri dörder gün arttırılarak uygulanır.”</t>
  </si>
  <si>
    <t>Bağımsız Denetime Tabi Olacak Şirketlerin Belirlenmesine Dair Karar</t>
  </si>
  <si>
    <t xml:space="preserve">Bankaların Sorumlu Oldukları Karşılıksız Çek Üst Tutarı </t>
  </si>
  <si>
    <t>Beyanname Verme ve Vergi Ödeme Süreleri</t>
  </si>
  <si>
    <t>Beyannamelerini İmzalatmak Zorunda Olmayanlar</t>
  </si>
  <si>
    <t>Noterler</t>
  </si>
  <si>
    <t>Özel Kanunlarına Göre Kurulan Kooperatifler ile Bunların Oluşturdukları Birlikler</t>
  </si>
  <si>
    <t>Serbest Meslek Faaliyetinde Bulunanlardan Hasılat Tutarı</t>
  </si>
  <si>
    <t>II.Sınıf Tacirlerden Alım-Satım veya İmalat Faaliyetinde Bulunanlardan Satışları Tutarı</t>
  </si>
  <si>
    <t>II.Sınıf Tacirlerden Alım-Satım veya İmalat Dışındaki İşlerle Uğraşanlardan Hasılat Tutarı</t>
  </si>
  <si>
    <t>Zirai Kazancı İşletme Hesabı Esasına Göre Belirlenen Çiftçilerden Hasılat Tutar</t>
  </si>
  <si>
    <t xml:space="preserve">193 Sayılı Kanunun 47 nci maddesinin birinci fıkrasının (2) numaralı bendinde yer alan yıllık kira bedeli ,İş yerleri mülkiyetinin iş sahibine ait olması halinde toplamı; </t>
  </si>
  <si>
    <t>193 Sayılı Kanunun 48.maddesinin birinci fıkrasında yer alan hadler;</t>
  </si>
  <si>
    <t>1-Yıllık</t>
  </si>
  <si>
    <t>Bildirim ve Süreler</t>
  </si>
  <si>
    <t>İşe Başlama, Adres Değişikliği, Yazar Kasa, Nakil, Ölüm</t>
  </si>
  <si>
    <t>Büyükşehir Belediyesi Olan İller Listesi</t>
  </si>
  <si>
    <t>1- Birinci sınıf tüccarlar ile serbest meslek erbabı hakkında</t>
  </si>
  <si>
    <t>2- İkinci sınıf tüccarlar, defter tutan çiftçiler ile kazancı basit usulde tespit edilenler hakkında</t>
  </si>
  <si>
    <t>3- Yukarıdaki bentlerde yazılı bulunanlar dışında kalanlar hakkında</t>
  </si>
  <si>
    <t>107/A maddesi uyarınca getirilen zorunluluklara uymayanlar</t>
  </si>
  <si>
    <t>2- İkinci sınıf tüccarlar, defter tutan çiftçiler,ile kazancı basit usulde tespit edilenler hakkında</t>
  </si>
  <si>
    <t>– Tahsilat ve ödemelerini banka, benzeri finans kurumlan veya posta idarelerince düzenlenen belgelerle tevsik etme zorunluluğuna uymayanlara bir takvim yılı içinde kesilecek toplam özel usulsüzlük cezası</t>
  </si>
  <si>
    <t>Cenaze Yardımı</t>
  </si>
  <si>
    <t>Çevre Temizlik Vergileri</t>
  </si>
  <si>
    <t>Dava Açma Süreleri</t>
  </si>
  <si>
    <t>Değerli Kağıt Bedelleri</t>
  </si>
  <si>
    <t>Noter Kağıtları, Pasaportlar, Nüfus Cüzdanı, Sürücü Belgesi</t>
  </si>
  <si>
    <t>Değerli Konut Vergisi</t>
  </si>
  <si>
    <t xml:space="preserve">Tıklayınız </t>
  </si>
  <si>
    <t>Dijital Hizmet Vergisi Oranı</t>
  </si>
  <si>
    <t>Doğum  Yardımı</t>
  </si>
  <si>
    <t>Normal Yöreler</t>
  </si>
  <si>
    <t>Büyükşehir</t>
  </si>
  <si>
    <t>Mesken</t>
  </si>
  <si>
    <t>Binde 1</t>
  </si>
  <si>
    <t>Binde 2</t>
  </si>
  <si>
    <t>İşyeri</t>
  </si>
  <si>
    <t>Binde 4</t>
  </si>
  <si>
    <t>Arsa</t>
  </si>
  <si>
    <t> Binde 3</t>
  </si>
  <si>
    <t> Binde 6</t>
  </si>
  <si>
    <t>Arazi</t>
  </si>
  <si>
    <t> Binde 1</t>
  </si>
  <si>
    <t> Binde 2</t>
  </si>
  <si>
    <t>Emzirme Ödeneği</t>
  </si>
  <si>
    <t>(TL)</t>
  </si>
  <si>
    <t>01.01.2022-31.12.2022</t>
  </si>
  <si>
    <t xml:space="preserve">01.01.2016-31.12.2016 </t>
  </si>
  <si>
    <t xml:space="preserve">01.01.2015-31.12.2015 </t>
  </si>
  <si>
    <t xml:space="preserve">01.01.2014-31.12.2014 </t>
  </si>
  <si>
    <t xml:space="preserve">01.01.2013-31.12.2013 </t>
  </si>
  <si>
    <t xml:space="preserve">01.01.2012-31.12.2012 </t>
  </si>
  <si>
    <t xml:space="preserve">01.01.2011-31.12.2011 </t>
  </si>
  <si>
    <t xml:space="preserve">01.01.2010-31.12.2010 </t>
  </si>
  <si>
    <t xml:space="preserve">01.01.2009-31.12.2009 </t>
  </si>
  <si>
    <t xml:space="preserve">Fatura Kullanma Mecburiyeti </t>
  </si>
  <si>
    <t>Form BA – BS</t>
  </si>
  <si>
    <t>Geçici Vergi Oranları</t>
  </si>
  <si>
    <t xml:space="preserve">193 sayılı Kanunun 103 üncü maddesinin birinci fıkrasında yer alan gelir vergisine tabi gelirlerin vergilendirilmesinde esas alınan tarife, </t>
  </si>
  <si>
    <t>Gecikme ve Pişmanlık Zammı ile Gecikme Faizi Oranları</t>
  </si>
  <si>
    <t>İhbar Tazminatı</t>
  </si>
  <si>
    <t>Hizmet Süresi 6 aydan az sürmüş işçi için</t>
  </si>
  <si>
    <t> 2 hafta</t>
  </si>
  <si>
    <t>2 haftalık ücret</t>
  </si>
  <si>
    <t>Hizmet Süresi 6 aydan 1.5 yılı kadar sürmüş işçi için</t>
  </si>
  <si>
    <t> 4 hafta</t>
  </si>
  <si>
    <t>4 haftalık ücret</t>
  </si>
  <si>
    <t>Hizmet süresi 1.5 yıldan 3 yıla kadar sürmüş işçi için</t>
  </si>
  <si>
    <t> 6 hafta</t>
  </si>
  <si>
    <t>6 haftalık ücret</t>
  </si>
  <si>
    <t>Hizmet süresi 3 yıldan fazla sürmüş işçi için</t>
  </si>
  <si>
    <t> 8 hafta</t>
  </si>
  <si>
    <t>8 haftalık ücret</t>
  </si>
  <si>
    <t>İlçe Listesi</t>
  </si>
  <si>
    <t>Türkiye İlçe Listesi</t>
  </si>
  <si>
    <t>İş Kanunu (4857) İdari Para Cezaları</t>
  </si>
  <si>
    <t>İşçi Özlük Dosyasında Bulunması Gereken Evraklar</t>
  </si>
  <si>
    <t>İşsizlik Sigortası Prim Oranları</t>
  </si>
  <si>
    <t>İşçi Payı</t>
  </si>
  <si>
    <t>İşveren Payı</t>
  </si>
  <si>
    <t>Devlet Payı</t>
  </si>
  <si>
    <t>Kalkınmada Birinci Derecede Öncelikli Yöreler</t>
  </si>
  <si>
    <t>SIRA NO</t>
  </si>
  <si>
    <t>Etüt, Plan-Proje, Danışmanlık, Denetim ve Benzeri Hizmetler</t>
  </si>
  <si>
    <t>Servis Taşımacılığı Hizmeti</t>
  </si>
  <si>
    <t>Her Türlü Baskı ve Basım Hizmetleri</t>
  </si>
  <si>
    <t>Ağaç ve Orman Ürünleri Teslimi</t>
  </si>
  <si>
    <t>KDV İadesi Üst Limitleri (YMM Raporu ile Alınabilecek)</t>
  </si>
  <si>
    <t>KDVK İlgili Madde (İade Hakkı Doğuran İşlem)</t>
  </si>
  <si>
    <t>11/1-a, 11/1-c, 13, 14, 15/1-b, 17/4-s, 9</t>
  </si>
  <si>
    <t>930.000,00 TL</t>
  </si>
  <si>
    <t>29/2</t>
  </si>
  <si>
    <t>1.855.000,00 TL</t>
  </si>
  <si>
    <t>11/1-b (Tam tasdik sözleşmesi olup olmadığının bir önemi yoktur)</t>
  </si>
  <si>
    <t>244.000,00 TL</t>
  </si>
  <si>
    <t>Kıdem Tazminatı Tavanı</t>
  </si>
  <si>
    <t>Konut ve İşyeri Tesliminde KDV Oranları</t>
  </si>
  <si>
    <t>Konaklama Vergisi Oranı</t>
  </si>
  <si>
    <t>Kira Stopajı Oranı</t>
  </si>
  <si>
    <t> % 20</t>
  </si>
  <si>
    <t>Harcırah Tutarları (Vergiden Müstesna)</t>
  </si>
  <si>
    <t>Mal ve Hizmet Tedarikinde Alacaklıya Yapılan Geç Ödemelere İlişkin Temerrüt Faiz Oranı ( TTK 1530 Md. )</t>
  </si>
  <si>
    <t>193 Sayılı Kanunun 21 inci maddesinin birinci fıkrasında yer alan mesken kira gelirleri için uygulanan istisna tutarı</t>
  </si>
  <si>
    <t xml:space="preserve">Motorlu Taşıtlar Vergisi Tarifeleri </t>
  </si>
  <si>
    <t>Nakit Sermaye Artırımında İndirim Uygulamasında Dikkate Alınacak Faiz Oranı.</t>
  </si>
  <si>
    <t>Nispi Harç Oranları ve Maktu Harçlar</t>
  </si>
  <si>
    <t>Prime Esas Kazanç Taban ve Tavan Matrahları</t>
  </si>
  <si>
    <t>Reeskont ve Avans İşlemlerinde Uygulanan Faiz Oranları</t>
  </si>
  <si>
    <t>TCMB Reeskont ve Avans İşlemlerinde Uygulanan Faiz Oranları</t>
  </si>
  <si>
    <t>– Birinci derece engelliler için</t>
  </si>
  <si>
    <t>– İkinci derece engelliler için</t>
  </si>
  <si>
    <t>– Üçüncü derece engelliler için</t>
  </si>
  <si>
    <t>SGK Primine Tabi Olan – Olmayan Kazançlar</t>
  </si>
  <si>
    <t>SGK Prim Oranları</t>
  </si>
  <si>
    <t xml:space="preserve"> Tahsilat ve Ödemelerin Finans Kurumları Aracılığıyla Yapılma Zorunluluğu (Tevsiki)</t>
  </si>
  <si>
    <t>Tevkifat Oranları</t>
  </si>
  <si>
    <t> Tıklayınız</t>
  </si>
  <si>
    <t>Tevkifata Tabi Menkul ve Gayrimenkul Sermaye İratlarında Beyan Sınırları</t>
  </si>
  <si>
    <t>Tevkifata ve İstisna Uygulamasına Konu Olmayan MSİ ve GMSİ Beyan Sınırları</t>
  </si>
  <si>
    <t>Türk Ticaret Kanunu’na Göre Uygulanacak İdari Para Cezaları</t>
  </si>
  <si>
    <t>6102 Sayılı TTK. İdari Para Cezaları</t>
  </si>
  <si>
    <t xml:space="preserve">Yİ - ÜFE TÜFE ORANLARI </t>
  </si>
  <si>
    <t>Yurt İçi Üretici Fiyat Endeksi  Ve Tüketici Fiyat Endeksi Bir Önceki Yıla Göre Değişim Oranı</t>
  </si>
  <si>
    <t>Matrah</t>
  </si>
  <si>
    <t>Verginin Oranı (%)</t>
  </si>
  <si>
    <t>Veraset Yoluyla İntikallerde</t>
  </si>
  <si>
    <t>İvazsız İntikallerde</t>
  </si>
  <si>
    <t>VUK Gereğince Düzenlenen Belgeler ve Bu Belgeleri Düzenlemek Zorunda Olan Mükellefler</t>
  </si>
  <si>
    <t>Yatırım Teşvik Uygulamalarında Bölgeler ve Bölgeler Kapsamındaki İller</t>
  </si>
  <si>
    <t>Genel Teşvik uygulaması (Kdv İstisnası, Gümrük Vergisi,GV Stopajı 6.Bölge)</t>
  </si>
  <si>
    <t>Bölgesel Teşvik</t>
  </si>
  <si>
    <t>Yatırım Teşvik Uygulamasında Büyük Ölçekli/Stratejik Yatırımlar</t>
  </si>
  <si>
    <t>Öncelikli Yatırımlar</t>
  </si>
  <si>
    <t>Yatırım Teşvik Belgesine Bağlanabilecek Asgari Sabit Yatırım Tutarları</t>
  </si>
  <si>
    <t>ÖKC-Yazar Kasa Fişi Kesme Sınırı (TL)</t>
  </si>
  <si>
    <t>Perakende Satış Fişi ve Yazar Kasa Fişi Düzenleme Sınırı</t>
  </si>
  <si>
    <t>193 Sayılı Kanunun 23 üncü maddesinin birinci fıkrasının (8) numaralı bendinde yer alan, işverenlerce işyeri veya işyerinin müştemilatı dışında kalan yerlerde hizmet erbabına yemek verilmek suretiyle sağlanan menfaatlere ilişkin istisna tutarı</t>
  </si>
  <si>
    <t>Yeniden Değerleme Oranı</t>
  </si>
  <si>
    <t>2019 - %22,58</t>
  </si>
  <si>
    <t>2008 - % 12</t>
  </si>
  <si>
    <t>Yeni Nesil Ödeme Kaydedici Cihazların Kullanma Mecburiyetinin Başlama Tarihleri</t>
  </si>
  <si>
    <t>YMM'lerin Yapacakları Karşıt İncelemelere İlişkin Limitler</t>
  </si>
  <si>
    <t xml:space="preserve">YMM Raporu Düzenleme Sınırı (İstisna Kalemler İçin) </t>
  </si>
  <si>
    <t>Zorunlu BES</t>
  </si>
  <si>
    <t>Kesinti Oranı </t>
  </si>
  <si>
    <t>a) Çalışan sayısı bin ve üzerinde olan bir işverene bağlı olarak çalışanlar 1/1/2017,</t>
  </si>
  <si>
    <t>Prime Esas Kazancın veya Emekliliğe Keseneğine Esas Aylığın Yüzde 3 'ü</t>
  </si>
  <si>
    <t>b) Çalışan sayısı ikiyüzelli ve üzerinde ancak binden az olan bir işverene bağlı olarak çalışanlar 1/4/2017,</t>
  </si>
  <si>
    <t>c) Çalışan sayısı yüz ve üzerinde ancak ikiyüzelliden az olan bir işverene bağlı olarak çalışanlar 1/7/2017,</t>
  </si>
  <si>
    <t>ç) Çalışan sayısı elli ve üzerinde ancak yüzden az olan bir işverene bağlı olarak çalışanlar 1/1/2018,</t>
  </si>
  <si>
    <t>d) Çalışan sayısı on ve üzerinde ancak elliden az olan bir işverene bağlı olarak çalışanlar 1/7/2018,</t>
  </si>
  <si>
    <t>e) Çalışan sayısı beş ve üzerinde ancak ondan az olan bir işverene bağlı olarak çalışanlar en geç 1/1/2019,</t>
  </si>
  <si>
    <t>506 sayılı Kanunun geçici 20. Maddesine göre kurulmuş olan sandıkların iştirakçisi olarakçalışanlar en geç 1/1/2019</t>
  </si>
  <si>
    <t>Tarihi  itibariyle BES planına dahil edilir.</t>
  </si>
  <si>
    <t>7/A Seçeneğini Uygulamak Zorunda Olanlar</t>
  </si>
  <si>
    <t>Türk Ticaret Kanununun 1530. Maddesinin 7. Fıkrası Uyarınca Mal Ve Hizmet Tedarikinde Geç Ödemelerde Uygulanacak Temerrüt Faiz Oranı Ve Alacağın Tahsili Masrafları İçin Talep Edilebilecek Asgari Giderim Tutarı</t>
  </si>
  <si>
    <t>Geçerlilik Tarihi</t>
  </si>
  <si>
    <t>Mal Ve Hizmet Tedarikinde Geç Ödemelerde Uygulanacak Temerrüt Faiz Oranı (%)</t>
  </si>
  <si>
    <t>Alacağın Tahsili Masrafları İçin Talep Edilebilecek Asgari Giderim Tutarı (TL)</t>
  </si>
  <si>
    <t>4857 SAYILI İŞ KANUNUNA GÖRE UYGULANACAK İDARİ PARA CEZALARI (TL)</t>
  </si>
  <si>
    <t>Sıra No.</t>
  </si>
  <si>
    <t>Kanun Maddesi</t>
  </si>
  <si>
    <t>Ceza Maddesi</t>
  </si>
  <si>
    <t xml:space="preserve">2018 YILINDA UYGULANACAK CEZA MİKTARI (TL)  </t>
  </si>
  <si>
    <t xml:space="preserve">2019 YILINDA UYGULANACAK CEZA MİKTARI (TL)  </t>
  </si>
  <si>
    <t xml:space="preserve">2020 YILINDA UYGULANACAK CEZA MİKTARI (TL)  </t>
  </si>
  <si>
    <t>2021 YILINDA UYGULANACAK CEZA MİKTARI (TL)                                                                               (Yeniden Değerleme Oranı % 9,11)</t>
  </si>
  <si>
    <t>İşyerini muvazaalı olarak bildirmek</t>
  </si>
  <si>
    <t>İşyerini muvazaalı olarak bildiren asıl işveren ile alt işveren vekillerine ayrı ayrı.</t>
  </si>
  <si>
    <t>99/1-a</t>
  </si>
  <si>
    <t>İşçilere eşit davranma ilkesine aykırı davranmak</t>
  </si>
  <si>
    <t>Bu durumdaki her işçi için</t>
  </si>
  <si>
    <t>99/1-b</t>
  </si>
  <si>
    <t>Madde de öngörülen ilke ve yükümlülüklere aykırı olarak geçici işçi çalıştırmak</t>
  </si>
  <si>
    <t>7/2 (f) bendi</t>
  </si>
  <si>
    <t>99/2</t>
  </si>
  <si>
    <t>7. maddenin 2 fıkrasının f bendine aykırı davranmak</t>
  </si>
  <si>
    <t>99/1-c</t>
  </si>
  <si>
    <t>İş sözleşmesinin içeriğini belirtir yazılı belgeyi vermemek</t>
  </si>
  <si>
    <t>Çağrı üzerine ve uzaktan çalışma hükümlerine aykırı davranmak</t>
  </si>
  <si>
    <t>99/1-d</t>
  </si>
  <si>
    <t>İşten ayrılan işçiye Çalışma Belgesi vermemek, belgeye gerçeğe aykırı bilgi yazmak</t>
  </si>
  <si>
    <t>Madde hükmüne aykırı olarak işçi çıkartmak (toplu işçi çıkarma)</t>
  </si>
  <si>
    <t>Engelli ve Eski Hükümlü Çalıştırmamak</t>
  </si>
  <si>
    <t>Çalıştırılmayan her engelli ve eski hükümlü ve çalıştırılmayan her ay için</t>
  </si>
  <si>
    <t>102/a</t>
  </si>
  <si>
    <t>Ücret ile bu kanundan doğan veya TİS'den yada iş sözleşmesinden doğan ücreti kasten ödememek veya eksik ödemek</t>
  </si>
  <si>
    <t>Bu durumda olan her işçi ve her ay için</t>
  </si>
  <si>
    <t>Ücret, pirim, ikramiye ve bu nitelikteki her çeşit istihkakını zorunlu tutulduğu halde özel olarak açılan banka hesabına ödememek</t>
  </si>
  <si>
    <t>102/b</t>
  </si>
  <si>
    <t>Ücret hesap pusulası düzenlememek</t>
  </si>
  <si>
    <t>Yasaya aykırı ücret kesme cezası vermek veya kesintinin sebep ve hesabını bildirmemek</t>
  </si>
  <si>
    <t>Asgari ücreti ödememek veya eksik ödemek</t>
  </si>
  <si>
    <t>Bu durumdaki her işçi ve her ay için</t>
  </si>
  <si>
    <t>102/c</t>
  </si>
  <si>
    <t>Fazla çalışmalara ilişkin ücreti ödememek, işçiye hak ettiği serbest zamanı altı ay zarfında kullandırmamak, fazla saatlerde yapılacak çalışmalar için işçinin onayını almamak.</t>
  </si>
  <si>
    <t>Yüzde ile ilgili belgeyi  temsilciye vermemek</t>
  </si>
  <si>
    <t>Yıllık ücretli izni yasaya aykırı şekilde bölmek,</t>
  </si>
  <si>
    <t>İzin ücretini yasaya aykırı şekilde ödemek veya eksik ödemek</t>
  </si>
  <si>
    <t>Sözleşmesi fesh edilen işçiye yıllık izin ücreti ödememek</t>
  </si>
  <si>
    <t>Yıllık izin yönetmeliğinin esas usullerine aykırı olarak izni kullandırmamak veya eksik kullandırmak</t>
  </si>
  <si>
    <t>Çalışma sürelerine ve buna dair yönetmelik hükümlerine uymamak</t>
  </si>
  <si>
    <t>Telafi çalışması usullerine uymamak</t>
  </si>
  <si>
    <t>Bu durumdaki her işçi İçin</t>
  </si>
  <si>
    <t>Ara dinlenmesini uygulamamak</t>
  </si>
  <si>
    <t>İşçileri geceleri 7.5 saatten fazla çalıştırmak, gece ve gündüz postalarını değiştirmemek</t>
  </si>
  <si>
    <t>Çocukları çalıştırma yaşına ve çalıştırma yasağına aykırı davranmak</t>
  </si>
  <si>
    <t>Yer ve sualtında çalıştırma yasağına uymamak</t>
  </si>
  <si>
    <t>Çocuk ve genç işleri gece çalıştırmak veya ilgili yönetmelik hükümlerine aykırı hareket etmek</t>
  </si>
  <si>
    <t>Doğum öncesi - sonrası sürelerde kadın işçiyi çalıştırmak veya ücretsiz izin vermemek</t>
  </si>
  <si>
    <t>İşçi Özlük dosyasını düzenlememek</t>
  </si>
  <si>
    <t>Çalışma sürelerine ilişkin yönetmeliklere muhalefet etmek</t>
  </si>
  <si>
    <t>92/2</t>
  </si>
  <si>
    <t>107/1-a</t>
  </si>
  <si>
    <t>Çağrıldıkları zaman gelmemek, ifade ve bilgi vermemek, gerekli olan belge ve delilleri getirip göstermemek, İş Müfettişlerinin 92/1.fıkrada yazılı görevlerini yapmak için kendilerine her çeşit kolaylığı  göstermemek ve bu yoldaki emir ve isteklerini geciktirmeksizin yerine getirmemek.</t>
  </si>
  <si>
    <t>96/1</t>
  </si>
  <si>
    <t>107/1-b</t>
  </si>
  <si>
    <t>İfade ve bilgilerine başvurulan işçilere işverenlerce telkinlerde bulunma, gerçeği saklamaya yahut değiştirmeye zorlama veyahut ilgili makamlara ifade vermeleri üzerine onlara karşı kötü davranışlarda bulunmak</t>
  </si>
  <si>
    <t>107/2</t>
  </si>
  <si>
    <t>İş Müfettişlerinin teftiş ve denetim görevlerinin yapılmasını ve sonuçlandırılmasını engellemek.</t>
  </si>
  <si>
    <t xml:space="preserve">(*) 20.05.2016 tarih ve 29717 sayılı Resmi Gazete'de yayımlanarak yürürlüğe giren 6715 sayılı Kanunun 4.maddesi ile 4857 sayılı İş Kanununun 5, 7, 8, 14 ve 28. maddelerinde yer alan idari para cezaları değiştirilmiştir   </t>
  </si>
  <si>
    <t>01.01.2020 itibaren</t>
  </si>
  <si>
    <t>– İşe başvuru formu veya dilekçesi</t>
  </si>
  <si>
    <t>– İşçi kimlik bilgileri, nüfus cüzdanı sureti veya fotokopisi</t>
  </si>
  <si>
    <t>– İkametgâh İlmühaberi,</t>
  </si>
  <si>
    <t>– Adli sicil kaydı,</t>
  </si>
  <si>
    <t>– Mezun olduğu okul diploma fotokopisi</t>
  </si>
  <si>
    <t>– Uzmanlık gerektiren işlere ait sertifika fotokopisi (Ustalık Belgesi, vb.)</t>
  </si>
  <si>
    <t>– İhtisas gerektiren işler için Bonservis</t>
  </si>
  <si>
    <t>– Referans mektupları ve öz geçmiş bilgileri – CV’ si</t>
  </si>
  <si>
    <t>– İş sözleşmesi, (Belirli, Belirsiz, Kısmı Süreli vb.)</t>
  </si>
  <si>
    <t>– SGK Giriş ve Çıkış Bildirgesi</t>
  </si>
  <si>
    <t>– Sağlık raporu,</t>
  </si>
  <si>
    <t>– Rahatsızlıklardan dolayı yıl içinde alınan raporlar,</t>
  </si>
  <si>
    <t>– Ücretli/ücretsiz izinlere ait dilekçeler ve/veya izin kartları, izin defteri ilgili sayfa fotokopisi</t>
  </si>
  <si>
    <t>– Bazı işkolları için, periyodik olarak sağlık muayenelerinden geçirildiklerine dair rapor,</t>
  </si>
  <si>
    <t>– Engelli işçi ise Engelli Raporu aslı veya fotokopisi,</t>
  </si>
  <si>
    <t>– Engelli Gelir Vergisi indiriminden yararlanabilmesi için ilgili Vergi Dairesinden indirim uygulanacağına dair yazı</t>
  </si>
  <si>
    <t>– Engelli işçi için İŞKUR müracaat kayıt evrakı,</t>
  </si>
  <si>
    <t>– Eski hükümlü ise İŞKUR müracaat kayıt evrakı,</t>
  </si>
  <si>
    <t>– Terör mağduru ise İŞKUR müracaat kayıt evrakı,</t>
  </si>
  <si>
    <t>– Ödenen ücretlere ait hesap pusulalarının bir sureti,</t>
  </si>
  <si>
    <t>– Herhangi bir kanuni sebeple ücret kesme cezası uygulanırsa, kesintilerin sebebinin bildirildiği yazı. Ücret kesme cezasının yatırıldığı banka dekontu,</t>
  </si>
  <si>
    <t>– İşverenlikçe çeşitli sebeplerle verilen uyarı yazıları,</t>
  </si>
  <si>
    <t>– Fazla çalışma ve genel tatiller için işçinin onayının alındığı yazı,</t>
  </si>
  <si>
    <t>– Fazla çalışmaları Gösteren Liste (Hangi ayda kaç saat fazla mesai yapıldığı)</t>
  </si>
  <si>
    <t>– Kısa çalışma onay yazısı,</t>
  </si>
  <si>
    <t>– Çalışma Belgesinin bir sureti (İşten Ayrılan İşçiler İçin)</t>
  </si>
  <si>
    <t>– İbraname (İşten Ayrılan İşçiler İçin)</t>
  </si>
  <si>
    <t>– İşçi işten kendi isteği ile ayrıldı ise istifa dilekçesi</t>
  </si>
  <si>
    <t>– Ağır ve Tehlikeli İşlerde çalıştırılan personeller için: İşçilerin adı, soyadı ve T.C. kimlik numaraları, doğum yeri ve tarihlerini belirten liste</t>
  </si>
  <si>
    <t>– Telafi çalışması yapılıyorsa buna ilişkin liste</t>
  </si>
  <si>
    <t>– İş Sağlığı ve Güvenliği Çalışma Belgesi (Mesleki Yeterlilik Belgesi)</t>
  </si>
  <si>
    <t>– İşçilerin, iş sağlığı ve güvenliği konusunda ve karşı karşıya bulundukları mesleki riskler, alınması gerekli tedbirler ve yasal hak ve sorumluluklar konusunda bilgilendirildiklerine dair yazı.</t>
  </si>
  <si>
    <t>– İş sağlığı ve güvenliği araç ve gereçlerin verildiğini gösteren, araç ve gereçlerin listesi</t>
  </si>
  <si>
    <t>– Hizmet Belgesi (Borçlar Kanunu Gereğince)</t>
  </si>
  <si>
    <t>– AGİ Aile Durum Bildirimi</t>
  </si>
  <si>
    <t>– İşçiye zimmetlenen demirbaşlar varsa, demirbaşlara ait tutanak.</t>
  </si>
  <si>
    <t>– Elle Taşıma Yönetmeliği Gereğince İşçiye Eğitim Verildiğine Dair Belge</t>
  </si>
  <si>
    <t>– İşçi Alacak Belgesi (Ücret Garanti Fonu Yönetmeliği)</t>
  </si>
  <si>
    <t>– Zorunlu BES Kesinti Belgesi</t>
  </si>
  <si>
    <t>– Zorunlu BES Ara Verme Dilekçesi</t>
  </si>
  <si>
    <t>– Zorunlu BES Ayrılma (Cayma) Dilekçesi</t>
  </si>
  <si>
    <t>– Varsa İkale Sözleşmesi</t>
  </si>
  <si>
    <t>– Genç ve Çocuk İşçi Çalıştırılıyorsa Veli Muvafakatnamesi</t>
  </si>
  <si>
    <t>– Geçici iş ilişkisi ile devredilecek işçiden devir sırasında alınmış olan yazılı rıza</t>
  </si>
  <si>
    <t>– İşyerinde Gece Çalışması Varsa Gece Çalışma Çizelgesi</t>
  </si>
  <si>
    <t>– 6698 Sayılı Kişisel Verilerin Korunması Kanunu Gereğince işçiden özel bilgileri için izin yazısı</t>
  </si>
  <si>
    <t>– İşin gereklerine göre bulunması gereken diğer evraklar,</t>
  </si>
  <si>
    <t>bulunmalıdır.</t>
  </si>
  <si>
    <t>Değerli Kağıtlar Kanununa Tabi Kağıtlar</t>
  </si>
  <si>
    <t>1) Değerli Kağıdın Cinsi</t>
  </si>
  <si>
    <t>1 – Noter kağıtları :</t>
  </si>
  <si>
    <t>     a) Noter kağıdı</t>
  </si>
  <si>
    <t>     b) Beyanname</t>
  </si>
  <si>
    <t>     c) Protesto, vekaletname, re’sen senet</t>
  </si>
  <si>
    <t>2 – (Mülga:30/12/2004-5281/14.md)</t>
  </si>
  <si>
    <t>3 – Pasaportlar</t>
  </si>
  <si>
    <t>5 – (Mülga:30/12/2004-5281/14.md)</t>
  </si>
  <si>
    <t>6 – Nüfus cüzdanları</t>
  </si>
  <si>
    <t>(Değişik:14/1/2016-6661/3.md.)</t>
  </si>
  <si>
    <t>a) Kanuni bildirim süresi dışında doğum nedeniyle düzenlenen Türkiye Cumhuriyeti kimlik kartı</t>
  </si>
  <si>
    <t>b) Değiştirme nedeniyle düzenlenen Türkiye Cumhuriyeti kimlik kartı</t>
  </si>
  <si>
    <t>c) Kayıp nedeniyle düzenlenen Türkiye Cumhuriyeti kimlik kartı</t>
  </si>
  <si>
    <t>7 – Aile cüzdanları</t>
  </si>
  <si>
    <t>8 – (Mülga:30/12/2004-5281/14.md)</t>
  </si>
  <si>
    <t>9 – Sürücü belgeleri</t>
  </si>
  <si>
    <t>10 – Sürücü çalışma belgeleri (karneleri)</t>
  </si>
  <si>
    <t>            </t>
  </si>
  <si>
    <t>11 – Motorlu araç trafik belgesi (Mülga:06/01/2017-680 KHK/35.md)     </t>
  </si>
  <si>
    <t>12 – Motorlu araç tescil belgesi</t>
  </si>
  <si>
    <t>13 – İş makinesi tescil belgesi</t>
  </si>
  <si>
    <t>14 – Banka çekleri (Her bir çek yaprağı)</t>
  </si>
  <si>
    <t>15 – Mavi Kart (Ek: 9/5/2012-6304/9 md.)</t>
  </si>
  <si>
    <t>16 – Yabancı çalışma izni belgesi (Ek:28/7/2016-6735/27. md.)</t>
  </si>
  <si>
    <t>17 – Çalışma izni muafiyeti belgesi (Ek:28/7/2016-6735/27. md.)</t>
  </si>
  <si>
    <t>DEĞERLİ KONUT VERGİSİ</t>
  </si>
  <si>
    <t>VERGİ UYUŞMAZLIKLARINDA DAVA AÇMA SÜRELERİ</t>
  </si>
  <si>
    <t xml:space="preserve">Vergi Mahkemesi’ne dava açma süresi </t>
  </si>
  <si>
    <t>30 gün</t>
  </si>
  <si>
    <t>Danıştay’a temyiz yoluyla başvurma süresi</t>
  </si>
  <si>
    <t>Bölge İdare Mahkemesi’ne itiraz süresi</t>
  </si>
  <si>
    <t>İlk derece mahkeme olarak Danıştay’a dava açma süresi</t>
  </si>
  <si>
    <t>60 gün</t>
  </si>
  <si>
    <t xml:space="preserve">Tarhiyat sonrası uzlaşma sağlanamadığında dava açma süresi </t>
  </si>
  <si>
    <t>15 gün</t>
  </si>
  <si>
    <t xml:space="preserve">Tarhiyattan önce uzlaşma sağlanamadığında tebliğ tarihinden itabaren </t>
  </si>
  <si>
    <t>İhtiyati haciz, ihtiyati tahakkuk ve ödeme emrine karşı dava açma süresi</t>
  </si>
  <si>
    <t>Mali tatillerde dava süresi işlemezken, temyiz ve itiraz süreleri uzamaz.</t>
  </si>
  <si>
    <t>Ceza Mad.</t>
  </si>
  <si>
    <t>Kanun Maddesinde Sözü Edilen Fiil</t>
  </si>
  <si>
    <t>Açıklamalar</t>
  </si>
  <si>
    <t>10 dan Az Çalışanı Olan İşyerleri</t>
  </si>
  <si>
    <t>10-49 Çalışanı Olan İşyerleri</t>
  </si>
  <si>
    <t>50-+ Çalışanı Olan İşyerleri</t>
  </si>
  <si>
    <t>AZ TEHLİKELİ (Aynı miktarda)</t>
  </si>
  <si>
    <t>TEHLİKELİ (%25 artırılarak)</t>
  </si>
  <si>
    <t>ÇOK TEHLİKELİ (%50 artırılarak)</t>
  </si>
  <si>
    <t>TEHLİKELİ (%50 artırılarak)</t>
  </si>
  <si>
    <t>ÇOK TEHLİKELİ (%100 artırılarak)</t>
  </si>
  <si>
    <t>AZ TEHLİKELİ  (%50 artırılarak)</t>
  </si>
  <si>
    <t>TEHLİKELİ  (%100 artırılarak)</t>
  </si>
  <si>
    <t>ÇOK TEHLİKELİ (%200 artırılarak)</t>
  </si>
  <si>
    <t>MADDE 4 - İşverenin genel yükümlülüğü</t>
  </si>
  <si>
    <t>26/1-a</t>
  </si>
  <si>
    <t>4/1-a</t>
  </si>
  <si>
    <t xml:space="preserve">TL </t>
  </si>
  <si>
    <t>İş sağlığı ve güvenliğiyle ilgili tedbir almamak, organizasyonu yapmamak, gerekli araç ve gereçleri sağlamamak, sağlık ve güvenlik tedbirlerini değişen şartlara uygun hale getirmemek ve mevcut durumun iyileştirilmesi için çalışmalar yapmamak.</t>
  </si>
  <si>
    <t>MADDE 6 - İş sağlığı ve güvenliği hizmetleri</t>
  </si>
  <si>
    <t>26/1-b</t>
  </si>
  <si>
    <t xml:space="preserve">TL / Aykırılığın devamı halinde her ay  </t>
  </si>
  <si>
    <t>…</t>
  </si>
  <si>
    <t>TL</t>
  </si>
  <si>
    <t>TL/Her bir tedbir için ayrı ayrı</t>
  </si>
  <si>
    <t>MADDE 8 - İşyeri hekimleri ve iş güvenliği uzmanları</t>
  </si>
  <si>
    <t>26/1-c</t>
  </si>
  <si>
    <t>TL / uzman ve hekim için ayrı ayrı</t>
  </si>
  <si>
    <t xml:space="preserve">TL/Yükümlülük doğması halinde </t>
  </si>
  <si>
    <t>26/1-ç</t>
  </si>
  <si>
    <t>MADDE 10 - Risk değerlendirmesi, kontrol, ölçüm ve araştırma</t>
  </si>
  <si>
    <t xml:space="preserve">MADDE 11 - Acil durum planları, yangınla mücadele ve ilk yardım </t>
  </si>
  <si>
    <t>26/1-d</t>
  </si>
  <si>
    <t>Acil durumları belirlememek, acil durumlar için tedbir almamak, acil durum planlarını hazırlamamak, destek elemanı görevlendirmemek, araç gereç sağlamamak, acil durumlarda işyeri dışındaki kuruluşla irtibatı sağlayacak düzenlemeyi yapmamak.</t>
  </si>
  <si>
    <t>MADDE 12 - Tahliye</t>
  </si>
  <si>
    <t xml:space="preserve">Ciddi ve yakın tehlike durumunda; çalışanların işi bırakarak güvenli yere gitmelerini sağlamamak. </t>
  </si>
  <si>
    <t>Zorunluluk olmadıkça, gerekli donanıma sahip ve özel olarak görevlendirilenler dışındaki çalışanlardan işlerine devam etmelerini istemek.</t>
  </si>
  <si>
    <t>Müdahalede bulunan çalışanları yaptıkları müdahaleden dolayı sorumlu tutmak.</t>
  </si>
  <si>
    <t xml:space="preserve">MADDE 14 - İş kazası ve meslek hastalıklarının kayıt ve bildirimi </t>
  </si>
  <si>
    <t>26/1-e</t>
  </si>
  <si>
    <t>TL / her yükümlülük için ayrı ayrı</t>
  </si>
  <si>
    <t xml:space="preserve">MADDE 15 - Sağlık gözetimi </t>
  </si>
  <si>
    <t>26/1-f</t>
  </si>
  <si>
    <t>TL / her çalışan için *</t>
  </si>
  <si>
    <t>MADDE 16 - Çalışanların bilgilendirilmesi</t>
  </si>
  <si>
    <t>26/1-g</t>
  </si>
  <si>
    <t xml:space="preserve">16 ncı maddede belirtilen yükümlülükleri yerine getirmemek. </t>
  </si>
  <si>
    <t>TL  / her çalışan için *</t>
  </si>
  <si>
    <t>MADDE 17 - Çalışanların eğitimi</t>
  </si>
  <si>
    <t>26/1-ğ</t>
  </si>
  <si>
    <t>17 nci maddede belirtilen yükümlülükleri yerine getirmemek.</t>
  </si>
  <si>
    <t xml:space="preserve">TL  / her bir aykırılık için çalışan başına* ayrı ayrı </t>
  </si>
  <si>
    <t xml:space="preserve">MADDE 18 - Çalışanların görüşlerinin alınması ve katılımlarının sağlanması </t>
  </si>
  <si>
    <t>26/1-h</t>
  </si>
  <si>
    <t>18 nci maddede belirtilen yükümlülükleri yerine getirmemek.</t>
  </si>
  <si>
    <t xml:space="preserve">TL  / her bir aykırılık için ayrı ayrı </t>
  </si>
  <si>
    <t>MADDE 20 - Çalışan temsilcisi</t>
  </si>
  <si>
    <t>26/1-ı</t>
  </si>
  <si>
    <t xml:space="preserve">TL  </t>
  </si>
  <si>
    <t>MADDE 22 - İş sağlığı ve güvenliği kurulu</t>
  </si>
  <si>
    <t>26/1-i</t>
  </si>
  <si>
    <t>TL  / her aykırılık için ayrı ayrı</t>
  </si>
  <si>
    <t>MADDE 23 - İş sağlığı ve güvenliğinin koordinasyonu</t>
  </si>
  <si>
    <t>26/1-j</t>
  </si>
  <si>
    <t>MADDE 25 - İşin durdurulması</t>
  </si>
  <si>
    <t>26/1-l</t>
  </si>
  <si>
    <t xml:space="preserve">TL/ihlale uğrayan her çalışan için, * Aykırılığın devamı halinde her ay aynı miktar   </t>
  </si>
  <si>
    <t>MADDE 29 - Güvenlik raporu veya büyük kaza önleme politika belgesi</t>
  </si>
  <si>
    <t>26/1-m</t>
  </si>
  <si>
    <t xml:space="preserve">Büyük kaza önleme politika belgesini hazırlamamak. </t>
  </si>
  <si>
    <t xml:space="preserve">Güvenlik raporunu hazırlayarak Bakanlığın incelemesine sunmadan işyerini faaliyete geçirmek. </t>
  </si>
  <si>
    <t>İşletilmesine Bakanlıkça izin verilmeyen işyerini faaliyete geçirmek.</t>
  </si>
  <si>
    <t xml:space="preserve">Durdurulan işyerinde faaliyete devam etmek. </t>
  </si>
  <si>
    <t>MADDE 30 - İş sağlığı ve güvenliği ile ilgili çeşitli yönetmelikler</t>
  </si>
  <si>
    <t>26/1-n</t>
  </si>
  <si>
    <t>30 uncu madde de öngörülen yönetmeliklerdeki hükümlere aykırı hareket etmek.</t>
  </si>
  <si>
    <t>TL  / her hüküm için tespit tarihinden itibaren aylık.</t>
  </si>
  <si>
    <t>MADDE 26-İdari para cezaları ve uygulanması</t>
  </si>
  <si>
    <t>26/1-o</t>
  </si>
  <si>
    <t>Çalışanlarına standartlara uygun ve CE belgeli kişisel koruyucu donanım temin etmemek.</t>
  </si>
  <si>
    <t>Çalışan başına TL *</t>
  </si>
  <si>
    <t>26/1-ö **</t>
  </si>
  <si>
    <t>Yer altı maden işletmelerinde çalışanların bulundukları yeri ve giriş çıkışlarını gösteren takip sistemini kurmamak.</t>
  </si>
  <si>
    <t>* 6331 sayılı İSG Kanununun 26. maddesinin beşinci fıkrası hükmünce çalışan sayısıyla çarpılarak verilen idari para cezalarında üçüncü fıkra hükümleri uygulanmaz.</t>
  </si>
  <si>
    <t>** 6331 sayılı Kanunun 26 ncı maddesinin birinci fıkrasına eklenen (ö) bendi, 1/1/2016 tarihinden itibaren uygulanır.</t>
  </si>
  <si>
    <t>6331 sayılı Kanunun 24. maddesi gereğince 4857 Sayılı İş Kanunu'na Göre Uygulanacak İdari Para Cezaları</t>
  </si>
  <si>
    <t>Çağrıldıkları zaman gelmemek, ifade ve bilgi vermemek, gerekli olan belge ve delilleri getirip göstermemek ve vermemek, İş Müfettişlerinin 92/1fıkrada yazılı görevlerini yapmak için kendilerine her çeşit kolaylığı göstermemek ve bu yoldaki emir ve isteklerini geciktirmeksizin yerine getirmemek.</t>
  </si>
  <si>
    <t>İfade ve bilgilerine başvurulan işçilere işverenlerce telkinlerde bulunma, gerçeği saklamaya yahut değiştirmeye zorlama veyahut ilgili makamlara ifade vermeleri üzerine onlara karşı kötü davranışlarda bulunmak.</t>
  </si>
  <si>
    <t>5510 Sosyal Sigortalar ve Genel Sağlık Sigortası Kanunu‘na Göre Uygulanacak İdari Para Cezaları</t>
  </si>
  <si>
    <t>Sigortalı işe giriş bildirgesini ve GSS giriş bildirgesini süresinde ve Kurumca belirlenen şekle ve usule uygun vermeyenler hakkında, her bir sigortalı için</t>
  </si>
  <si>
    <r>
      <t>Aylık asgari ücret tutarında</t>
    </r>
    <r>
      <rPr>
        <sz val="11"/>
        <rFont val="Calibri"/>
        <family val="2"/>
        <charset val="162"/>
        <scheme val="minor"/>
      </rPr>
      <t> (*)</t>
    </r>
  </si>
  <si>
    <t>Sigortalı işe giriş bildirgesinin verilmediğinin, mahkeme kararından veya Kurumun denetim ve kontrol ile görevli memurlarınca ya da diğer kamu idarelerinin denetim elemanlarınca yapılan tespitlerden veya bankalar, döner sermayeli kuruluşlar, kamu idareleri ile kanunla kurulan kurum ve kuruluşlardan alınan bilgi ve belgelerden anlaşılması halinde,</t>
  </si>
  <si>
    <t>Her bir sigortalı için aylık asgari ücretin iki katı tutarında</t>
  </si>
  <si>
    <t>Sigortalı işe giriş bildirgesinin verilmediğinin, bir yıl içinde ikinci kez mahkeme kararından veya Kurumun denetim ve kontrol ile görevli memurlarınca ya da diğer kamu idarelerinin denetim elemanlarınca yapılan tespitlerden veya bankalar, döner sermayeli kuruluşlar, kamu idareleri ile kanunla kurulan kurum ve kuruluşlardan alınan bilgi ve belgelerden anlaşılması halinde,</t>
  </si>
  <si>
    <t>her bir sigortalı için aylık asgari ücretin beş katı tutarında</t>
  </si>
  <si>
    <t>İşyeri bildirgesini yasal süresinde Kurumca belirlenen şekle ve usule uygun vermeyenlere:</t>
  </si>
  <si>
    <t>— Kamu idareleri ile bilanço esasına göre defter tutmak zorunda olanlar için</t>
  </si>
  <si>
    <r>
      <t>aylık asgari ücretin üç katı tutarında</t>
    </r>
    <r>
      <rPr>
        <sz val="11"/>
        <rFont val="Calibri"/>
        <family val="2"/>
        <charset val="162"/>
        <scheme val="minor"/>
      </rPr>
      <t> (*)</t>
    </r>
  </si>
  <si>
    <t>— Diğer defterleri tutmak zorunda olanlar için</t>
  </si>
  <si>
    <r>
      <t>aylık asgari ücretin iki katı tutarında</t>
    </r>
    <r>
      <rPr>
        <sz val="11"/>
        <rFont val="Calibri"/>
        <family val="2"/>
        <charset val="162"/>
        <scheme val="minor"/>
      </rPr>
      <t> (*)</t>
    </r>
  </si>
  <si>
    <t>— Defter tutmakla yükümlü olmayanlar için</t>
  </si>
  <si>
    <r>
      <t>aylık asgari ücret tutarında</t>
    </r>
    <r>
      <rPr>
        <sz val="11"/>
        <rFont val="Calibri"/>
        <family val="2"/>
        <charset val="162"/>
        <scheme val="minor"/>
      </rPr>
      <t>(*)</t>
    </r>
  </si>
  <si>
    <t>Aylık prim ve hizmet belgesini süresinde ve Kurumca belirlenen şekil ve usulde vermeyenlere her bir fiil için:</t>
  </si>
  <si>
    <t xml:space="preserve">— Belgenin asıl olması halinde aylık asgari ücretin iki katını geçmemek üzere, </t>
  </si>
  <si>
    <t>Belgede kayıtlı sigortalı sayısı başına aylık asgari ücretin beşte biri tutarında</t>
  </si>
  <si>
    <t>— Belgenin ek olması halinde aylık asgari ücretin iki katını geçmemek üzere, her bir ek belgede kayıtlı sigortalı sayısı başına</t>
  </si>
  <si>
    <t>aylık asgari ücretin sekizde biri tutarında</t>
  </si>
  <si>
    <t>— Ek belgenin sigortalıların otuz günden az çalıştığını gösteren bilgi ve belgelerin süresi içinde verilmemesi veya verilen bilgi ve belgelerin Kurumca geçerli sayılmamasına bağlı olarak Kurumca re’sen düzenlenmesi halinde aylık asgari ücretin iki katını geçmemek üzere, her bir ek belgede kayıtlı sigortalı sayısı başına</t>
  </si>
  <si>
    <t>aylık asgari ücretin yarısı tutarında</t>
  </si>
  <si>
    <t>— Belgenin mahkeme kararı, Kurumun denetim ve kontrol ile görevlendirilmiş memurlarınca yapılan tespitler veya diğer kamu idarelerinin denetim elemanlarınca yapılan soruşturma, denetim ve incelemeler neticesinde ya da bankalar, döner sermayeli kuruluşlar, kamu idareleri ile kanunla kurulan kurum ve kuruluşlardan alınan bilgi ve belgelerden hizmetleri veya kazançları kuruma bildirilmediği veya eksik bildirildiği anlaşılan sigortalılarla ilgili olması halinde, belgenin asıl veya ek nitelikte olup olmadığına, işverence düzenlenip düzenlenmediğine bakılmaksızın,</t>
  </si>
  <si>
    <t>aylık asgari ücretin iki katı tutarında</t>
  </si>
  <si>
    <t>Kurumun defter ve belge incelemeye yetkili denetim ve kontrolle görevlendirilmiş memurları tarafından veya SMMM ile YMM’lerce düzenlenen raporlara istinaden Kuruma bildirilmediği tespit edilen eksik işçilik tutarının mal edildiği her bir ay için,</t>
  </si>
  <si>
    <t>İşyeri defter, kayıt ve belgelerinin Kurumun denetim ve kontrol memurlarınca incelenmek üzere Kurumca yapılan yazılı ihtara rağmen 15 gün içinde mücbir sebep olmaksızın tam olarak ibraz edilmemesi veya defterlerin tasdiksiz olması halinde:</t>
  </si>
  <si>
    <t>— Bilanço esasına göre defter tutmakla yükümlü olanlar için</t>
  </si>
  <si>
    <t>aylık asgari ücretin oniki katı tutarında</t>
  </si>
  <si>
    <t>— Diğer defterleri tutmakla yükümlü olanlar için</t>
  </si>
  <si>
    <t>aylık asgari ücretin altı katı tutarında</t>
  </si>
  <si>
    <t>aylık asgari ücretin üç katı tutarında</t>
  </si>
  <si>
    <t>Defter ve belgelerin tümünü verilen süre içinde ibraz etmekle birlikte, defter kayıtlarının geçersiz sayılması halinde, geçersizlik hallerinin gerçekleştiği her bir takvim ayı için:</t>
  </si>
  <si>
    <t>— Bilanço esasına göre defter tutmakla yükümlü olanlar için,asgari ücretin oniki katını aşmamak üzere</t>
  </si>
  <si>
    <t>— Diğer defterleri tutmakla yükümlü olanlar için, asgari ücretin altı katını aşmamak üzere</t>
  </si>
  <si>
    <t>— Defter tutmakla yükümlü olmayanlar için, asgari ücretin üç katını aşmamak üzere</t>
  </si>
  <si>
    <t>Bilanço esasına göre defter tutulması gerekirken işletme hesabı esasına göre defter tutulması halinde,</t>
  </si>
  <si>
    <t>Geçersiz sayılan her bir ücret tediye bordosu için</t>
  </si>
  <si>
    <t>İbraz süresi geçirildikten sonra incelemeye sunulan ve tümünün veya bir bölümünün geçersiz olduğu tespit edilen defter ve belgeler yönünden geçersizlik fiilleri için ayrıca idari para cezası uygulanmaksızın:</t>
  </si>
  <si>
    <t>— Bilanço esasına göre defter tutmakla yükümlü olanlar için,</t>
  </si>
  <si>
    <t>— Diğer defterleri tutmakla yükümlü olanlar için,</t>
  </si>
  <si>
    <t>— Defter tutmakla yükümlü olmayanlar için,</t>
  </si>
  <si>
    <t>Asgari işçilik uygulaması ile ilgili olarak Kurumca istenilecek bilgileri ve belgeleri yazılı olarak en geç bir ay içinde vermeyen kamu idareleri, döner sermayeli kuruluşlar, kanunla kurulan kurum ve kuruluşlar ile bankalara,</t>
  </si>
  <si>
    <t>Kendi mevzuatlarına göre kayıt ve tescilini yaptıkları 4/b (Bağ-Kur) kapsamındaki sigortalılar için sigortalı işe giriş bildirgesi düzenleyerek Kuruma vermeyen kurum ve kuruluşlar ile tüzel kişilere</t>
  </si>
  <si>
    <r>
      <t>aylık asgari ücret tutarında</t>
    </r>
    <r>
      <rPr>
        <sz val="11"/>
        <rFont val="Calibri"/>
        <family val="2"/>
        <charset val="162"/>
        <scheme val="minor"/>
      </rPr>
      <t> (*)</t>
    </r>
  </si>
  <si>
    <t>Faaliyetinin sona erdiğini bildiren 4/b sigortalılarını Kuruma bildirmeyen kuruluşlar ve vergi daireleri ile kendilerine,</t>
  </si>
  <si>
    <t>Vazife malûllüğüne sebep olan olayı süresi içinde Kuruma bildirmeyen kamu idarelerine,</t>
  </si>
  <si>
    <t>İhale yolu ile yaptırdıkları her türlü işleri üstlenenleri ve bunların adreslerini süresi içinde Kuruma bildirmeyen kamu idareleri ile döner sermayeli kuruluşlara ve 5411 sayılı Bankacılık Kanunu kapsamındaki kuruluşlara, kanunla kurulan kurum ve kuruluşlara,</t>
  </si>
  <si>
    <t>Kurumca belirlenecek işlemlerde, işlem yaptığı kişilerin sigortalılık bakımından tescilli olup olmadığını kontrol edip, sigortasız olduğunu tespit ettiği kişileri Kuruma bildirmeyen kamu idareleri ile bankalara,sigortalı başına aylık</t>
  </si>
  <si>
    <r>
      <t>asgari ücretin onda biri tutarında</t>
    </r>
    <r>
      <rPr>
        <sz val="11"/>
        <rFont val="Calibri"/>
        <family val="2"/>
        <charset val="162"/>
        <scheme val="minor"/>
      </rPr>
      <t> (*)</t>
    </r>
  </si>
  <si>
    <t>Şirket kuruluşu aşamasında, çalıştıracağı sigortalı sayısını ve bunların işe başlama tarihini ticaret sicili memurluklarına bildiren işverenlerin, bu bildirimlerini süresinde Kuruma bildirmeyen Ticaret sicili memurluklarına, her bir bildirim yükümlülüğü için</t>
  </si>
  <si>
    <t>Yapı ruhsatı ve diğer tüm ruhsat veya ruhsat niteliği taşıyan işlemlerine ilişkin bilgi ve belgeler ile varsa bunların verilmesine esas olan istihdama ilişkin bilgileri, süresinde Kuruma bildirmeyen valilikler, belediyeler ve ruhsat vermeye yetkili diğer kamu ve özel hukuk tüzel kişilerine, her bir bildirim yükümlülüğü için</t>
  </si>
  <si>
    <t>Kurumun denetim ve kontrolle görevlendirilmiş memurlarının 5510 sayılı Kanun’dan doğan inceleme ve soruşturma görevlerini yerine getirmeleri sırasında görevlerini yapmasına engel olan işverenler, sigortalılar, işyeri sahipleri ve bu işle ilgili diğer kişilere,</t>
  </si>
  <si>
    <t>aylık asgari ücretin beş katı tutarında</t>
  </si>
  <si>
    <t>Kurumun denetim ve kontrolle görevlendirilmiş memurlarının görevlerini yapmasını engellemek amacıyla cebir ve tehdit kullanan işverenler, sigortalılar, işyeri sahipleri ve bu işle ilgili diğer kişilere,</t>
  </si>
  <si>
    <t>aylık asgari ücretin on katı tutarında</t>
  </si>
  <si>
    <t>5510 sayılı SS ve GSS Kanunu’nun 100. maddesi kapsamında Kurum tarafından istenen bilgi ve belgeleri belirlenen süre içinde mücbir sebep olmaksızın vermeyen kamu idareleri, bankalar, döner sermayeli kuruluşlar, kanunla kurulmuş kurum ve kuruluşlar ile diğer gerçek ve tüzel kişiler hakkında,</t>
  </si>
  <si>
    <t>5510 sayılı SS ve GSS Kanunu’nun 100. maddesi kapsamında Kurum tarafından istenen bilgi ve belgeleri geç veren kamu idareleri, bankalar, döner sermayeli kuruluşlar, kanunla kurulmuş kurum ve kuruluşlar ile diğer gerçek ve tüzel kişiler hakkında,</t>
  </si>
  <si>
    <t>4/a kapsamındaki sigortalılara geçici iş göremezlik ödeneği ödemelerinde 100. maddeye istinaden Kurumca işverenlerden istenilen bildirimlerin belirlenen süre içerisinde ve elektronik ortamda yapılmaması halinde sigortalı başına</t>
  </si>
  <si>
    <t>aylık asgari ücretin onda biri tutarında</t>
  </si>
  <si>
    <t>4/a kapsamındaki sigortalılara geçici iş göremezlik ödeneği ödemelerinde 100. maddeye istinaden Kurumca işverenlerden istenilen bildirimlerin hiç yapılmaması halinde sigortalı başına</t>
  </si>
  <si>
    <t>4/a kapsamındaki sigortalılığı sona erenlere ilişkin bildirim ile 506 sayılı Kanunun geçici 20. maddesinde yer alan sandıklara, sandık iştirakçiliğinin başlama veya sona ermesine ilişkin bildirimi, süresi içinde ya da Kurumca belirlenen şekle ve usule uygun olarak yapmayanlar veya Kurumca internet, elektronik veya benzeri ortamda göndermekle zorunlu tutulduğu halde anılan ortamda göndermeyenler hakkında, bir takvim ayında işlenen bu fiillerden dolayı tutmakla yükümlü bulunulan defter ve belgelerin ibraz edilmemesi nedeniyle verilmesi gereken ceza tutarını aşmamak kaydıyla her bir sigortalı veya sandık iştirakçisi için</t>
  </si>
  <si>
    <r>
      <t>aylık asgari ücretin onda biri tutarında</t>
    </r>
    <r>
      <rPr>
        <sz val="11"/>
        <rFont val="Calibri"/>
        <family val="2"/>
        <charset val="162"/>
        <scheme val="minor"/>
      </rPr>
      <t> (*)</t>
    </r>
  </si>
  <si>
    <t>5510 sayılı SS ve GSS Kanunu’nun 100. maddesinin altıncı fıkrasına göre genel sağlık sigortalılarının bakmakla yükümlü oldukları kişilere ait bilgi girişlerini süresinde yapmayanlar ile bakmakla yükümlü olunan kişi olmayanlara ait bilgi girişi yapanlara</t>
  </si>
  <si>
    <t>5510 sayılı SS ve GSS Kanunu’nun Ek 6. maddesine göre yapılması gereken bildirim veya kontrol yükümlülüğünün yerine getirilmemesi halinde,</t>
  </si>
  <si>
    <t>her bir fiil için aylık asgari ücret tutarında</t>
  </si>
  <si>
    <r>
      <t>n) </t>
    </r>
    <r>
      <rPr>
        <b/>
        <sz val="11"/>
        <rFont val="Calibri"/>
        <family val="2"/>
        <charset val="162"/>
        <scheme val="minor"/>
      </rPr>
      <t>(Ek: 15/7/2016-6728/51 md.) </t>
    </r>
    <r>
      <rPr>
        <sz val="11"/>
        <rFont val="Calibri"/>
        <family val="2"/>
        <charset val="162"/>
        <scheme val="minor"/>
      </rPr>
      <t>Muhtasar ve prim hizmet beyannamesinde, sigortalıların işyerlerinde fiilen yaptıkları işe uygun meslek adı ve kodunu, gerçeğe aykırı bildiren her bir işyeri için aylık asgari ücreti geçmemek üzere meslek adı ve kodu gerçeğe aykırı bildirilen sigortalı başına</t>
    </r>
  </si>
  <si>
    <t>asgari ücretin onda biri tutarında idari para cezası uygulanır</t>
  </si>
  <si>
    <t>*) Mahkeme kararına, Kurumun denetim ve kontrol ile görevli memurlarınca yapılan tespitler veya diğer kamu idarelerinin denetim elemanlarınca kendi mevzuatları gereğince yapacakları soruşturma, denetim ve incelemelere ya da kamu idarelerinden alınan belgelere istinaden düzenlenenler hariç olmak üzere, bildirgenin veya belgenin yasal süresinden sonra ilgililerce kendiliğinden 30 gün içinde verilmesi ve söz konusu cezaların tebliğ tarihini takip eden günden itibaren 15 gün içinde ödenmesi halinde, öngörülen cezalar dörtte bir oranında uygulanır.</t>
  </si>
  <si>
    <t>Bildirim ve Süreler (İşe Başlama, Adres Değişikliği vb.)</t>
  </si>
  <si>
    <t>Bildirilmesi Gereken Olay</t>
  </si>
  <si>
    <t>Bildirim Süresi</t>
  </si>
  <si>
    <t>Dayanağı</t>
  </si>
  <si>
    <t>İşe Başlama</t>
  </si>
  <si>
    <t>Vergi Usul Kanunu Ve İşlem Yönergesi</t>
  </si>
  <si>
    <t>Adres Değişikliği</t>
  </si>
  <si>
    <t>Olayın Vukuundan  İtibaren Bir Ay İçerisinde</t>
  </si>
  <si>
    <t>İş Değişikliği</t>
  </si>
  <si>
    <t>İşletme Değişikliği</t>
  </si>
  <si>
    <t>İşi Bırakma</t>
  </si>
  <si>
    <t>Nakil</t>
  </si>
  <si>
    <t>Ölüm</t>
  </si>
  <si>
    <t>Tasfiye Ve İflas</t>
  </si>
  <si>
    <t>Ödeme Kaydedici Cihaz Satın Alma</t>
  </si>
  <si>
    <t>Ö.K.C. Kullandırmayı Gerektiren Bir İşle Uğraşmaya Başlanılan Tarihten İtibaren 30 Gün</t>
  </si>
  <si>
    <t>3100 S.K. 36 Ve 51 Nolu Tebliği, İşlem Yönergesi</t>
  </si>
  <si>
    <t>Ödeme Kaydedici Cihazı Bildirme</t>
  </si>
  <si>
    <t>Satın Alındığı Tarihten İtibaren 15 Gün</t>
  </si>
  <si>
    <t>Kendi İsteği İle Ö.K.C. Alımında Kullanmaya Başlama Süresi</t>
  </si>
  <si>
    <t>30 Gün</t>
  </si>
  <si>
    <t>İşi Bırakmada Ö.K.C. Mühürletme Süresi</t>
  </si>
  <si>
    <t>İşi Bırakma Tarihinden İtibaren Bir Ay</t>
  </si>
  <si>
    <t>3100 S.K. 50 Nolu Tebliğ İşlem Yönergesi</t>
  </si>
  <si>
    <t>Tekrar Ö.K.C.Kullanma da Mührü Açtırma Süresi</t>
  </si>
  <si>
    <t>İşe Başlama Tarihinden İtibaren 30 Gün</t>
  </si>
  <si>
    <t>Türkiye Cumhuriyet Merkez Bankası Reeskont ve Avans İşlemlerinde Uygulanan Faiz Oranları</t>
  </si>
  <si>
    <t>Yürürlük Tarihi (*)</t>
  </si>
  <si>
    <t>Reeskont (%)</t>
  </si>
  <si>
    <t>Avans Faiz Oranı (%)</t>
  </si>
  <si>
    <t>17.25</t>
  </si>
  <si>
    <t>(*) Vadesine en çok 3 ay kalan senetler karşılığında</t>
  </si>
  <si>
    <t>Reeskont Tutarı = (Normal Değer X Faiz Oranı X Gün Sayısı) / (36.000 + (Faiz oranı X Gün sayısı)</t>
  </si>
  <si>
    <t>YURT İÇİ TÜKETİCİ FİYAT ENDEKSİ (Yİ-TÜFE) YILLIK DEĞİŞİM</t>
  </si>
  <si>
    <t>BİR ÖNCEKİ YILIN AYNI AYINA GÖRE DEĞİŞİM (%)</t>
  </si>
  <si>
    <t>(ENFLASYON DÜZELTMESİNDE  KULLANILAN ENDEKS)</t>
  </si>
  <si>
    <t>AYLAR</t>
  </si>
  <si>
    <t>OCAK</t>
  </si>
  <si>
    <t>ŞUBAT</t>
  </si>
  <si>
    <t>MART</t>
  </si>
  <si>
    <t>NİSAN</t>
  </si>
  <si>
    <t>10,,94</t>
  </si>
  <si>
    <t>MAYIS</t>
  </si>
  <si>
    <t>HAZİRAN</t>
  </si>
  <si>
    <t>TEMMUZ</t>
  </si>
  <si>
    <t>AĞUSTOS</t>
  </si>
  <si>
    <t>EYLÜL</t>
  </si>
  <si>
    <t>EKİM</t>
  </si>
  <si>
    <t>KASIM</t>
  </si>
  <si>
    <t>ARALIK</t>
  </si>
  <si>
    <t>YURT İÇİ ÜRETİCİ FİYAT ENDEKSİ (Yİ-ÜFE) YILLIK DEĞİŞİM</t>
  </si>
  <si>
    <t>Gelir Vergisi Kanunun 94. Maddesinde Yer Alan Kesinti Oranları (GVK Md.94)</t>
  </si>
  <si>
    <t>3946 sayılı Kanunun 22 nci maddesiyle değişen madde. Yürürlük; 1.1.1994)</t>
  </si>
  <si>
    <t>Kamu idare ve müesseseleri, iktisadî kamu müesseseleri, sair kurumlar, ticaret şirketleri, iş ortaklıkları, dernekler, vakıflar, dernek ve vakıfların iktisadî işletmeleri, kooperatifler, yatırım fonu yönetenler, gerçek gelirlerini beyan etmeye mecbur olan ticaret ve serbest meslek erbabı, zirai kazançlarını bilanço veya ziraî işletme hesabı esasına göre tespit eden çiftçiler aşağıdaki bentlerde sayılan ödemeleri (avans olarak ödenenler dahil) nakden veya hesaben yaptıkları sırada, istihkak sahiplerinin gelir vergilerine mahsuben tevkifat yapmaya mecburdurlar.</t>
  </si>
  <si>
    <t>1. Hizmet erbabına ödenen ücretler ile 61 inci maddede yazılı olup ücret sayılan ödemelerden (istisnadan faydalananlar hariç), 103 ve 104 üncü maddelere göre,</t>
  </si>
  <si>
    <t>(2009/14592 sayılı B.K.K. ile % 17. Yürürlük; 3.2.2009)(2)</t>
  </si>
  <si>
    <t>(2009/14592 sayılı B.K.K. ile %20. Yürürlük; 3.2.2009) (4)</t>
  </si>
  <si>
    <t>(2009/14592 sayılı B.K.K. Madde 1/5 ile;</t>
  </si>
  <si>
    <t>Yürürlük; 3.2.2009)</t>
  </si>
  <si>
    <t>b)(4842 sayılı Kanunun 12 nci maddesiyle değişen alt bent. Yürürlük; 24.04.2003)</t>
  </si>
  <si>
    <t>(2009/14592 sayılı B.K.K. Madde 1/6 ile;</t>
  </si>
  <si>
    <t>c) (5035 Sayılı Kanunun 49/2 maddesiyle yürürlükten kaldırılan alt bent. Geçerlilik; 01.01.2004, Yürürlük; 02.01.2004)(13)</t>
  </si>
  <si>
    <t>(2009/14592 sayılı B.K.K. Madde 1 ile;</t>
  </si>
  <si>
    <t>a) Devlet tahvili ve Hazine bonosu faizleri ile Toplu Konut İdaresi, Kamu Ortaklığı İdaresi ve Özelleştirme İdaresince çıkarılan menkul kıymetlere sağlanan gelirlerden % 0,</t>
  </si>
  <si>
    <t>(2011/1854 sayılı BKK ile değişen alt bent) b) Diğerlerinden;</t>
  </si>
  <si>
    <t>ba) Tam mükellef kurumlar tarafından yurt dışında ihraç edilen tahvillerin;</t>
  </si>
  <si>
    <t>i) Vadesi 1 yıla kadar olanlardan elde edilen faizlerinden % 10,</t>
  </si>
  <si>
    <t>ii) Vadesi 1 yıl ile 3 yıl arası olanlardan elde edilen faizlerinden % 7,</t>
  </si>
  <si>
    <t>iii) Vadesi 3 yıl ile 5 yıl arası olanlardan elde edilen faizlerinden % 3,</t>
  </si>
  <si>
    <t>iv) Vadesi 5 yıl ve daha uzun olanlardan elde edilen faizlerinden %0,</t>
  </si>
  <si>
    <t>bb) Tam mükellef varlık kiralama şirketleri tarafından yurt dışında ihraç edilen kira sertifikalarının;</t>
  </si>
  <si>
    <t>i) Vadesi 1 yıla kadar olanlara sağlanan gelirlerden % 10,</t>
  </si>
  <si>
    <t>ii) Vadesi 1 yıl ile 3 yıl arası olanlara sağlanan gelirlerden % 7,</t>
  </si>
  <si>
    <t>iii) Vadesi 3 yıl ile 5 yıl arası olanlara sağlanan gelirlerden % 3,</t>
  </si>
  <si>
    <t>iv) Vadesi 5 yıl ve daha uzun olanlara sağlanan gelirlerden %0,</t>
  </si>
  <si>
    <t>Yürürlük; 1/1/2006 tarihinden önce ihraç edilen menkul kıymetlerden elde edilen gelirlere uygulanmak üzere, 3.2.2009) (19)</t>
  </si>
  <si>
    <t>Yürürlük; 3.2.2009) (22)</t>
  </si>
  <si>
    <t>a) (06.06.2012 tarih ve 2012/3322 sayılı BKK ile değişen alt bent, Yürürlük; 30.06.2012) 9 uncu maddenin birinci fıkrasının (6) ve (8) numaralı bentlerinde yer alan emtia bedelleri veya bu emtianın imalinde ödenen hizmet bedelleri üzerinden %2 (42)</t>
  </si>
  <si>
    <t>b) Hurda mal alımları için % 2,</t>
  </si>
  <si>
    <t>c) Diğer mal alımları için % 5,</t>
  </si>
  <si>
    <t>16. (6327 sayılı kanunun 9.maddesiyle eklenen bent; Yürürlük 29.08.2012)</t>
  </si>
  <si>
    <t>% 25 vergi tevkifatı yapılır.</t>
  </si>
  <si>
    <t>Tüccar, serbest meslek erbabı ve çiftçilerin yukarıdaki hükümlere göre yapacakları tevkifat; ticari, mesleki ve zirai işleriyle ilgili ödemelerine münhasırdır.</t>
  </si>
  <si>
    <t>Yukarıdaki bentlerde yazılı vergi tevkifatının yapılmasında 96 ncı madde hükmü göz önünde tutulur.</t>
  </si>
  <si>
    <t>Farklı oranlar tespit edilmek suretiyle de kullanılabilir.</t>
  </si>
  <si>
    <t>DİPNOTLAR</t>
  </si>
  <si>
    <t>(12) (Değişmeden önceki şekli)</t>
  </si>
  <si>
    <t>i) Kurumlar vergisinden istisna kazançlara isabet eden kısım düşüldükten sonra, 75 inci maddenin ikinci fıkrasının 1, 2 ve 3 numaralı bentlerinde yazılı kar paylarından (Karın sermayeye ilavesi kar dağıtımı sayılmaz.) (kurumlar ile gelir ve kurumlar vergisi mükellefi olmayanlara ve muaf olanlara ödenenler dahil),</t>
  </si>
  <si>
    <t>Bu alt bendin (i) ve (ii) alt bentleri uyarınca yapılan tevkifat, beyanname üzerinden hesaplanan gelir vergisine mahsup edilemez.</t>
  </si>
  <si>
    <t>(13) (Kaldırılmadan önceki şekli)</t>
  </si>
  <si>
    <t>b) Diğer zirai mahsuller için,</t>
  </si>
  <si>
    <t>PRİME TABİ OLAN ve OLMAYAN KAZANÇLAR</t>
  </si>
  <si>
    <t>PRİME TABİ / DEĞİL (+ / -)</t>
  </si>
  <si>
    <t>HANGİ AYDA PRİME TABİ TUTULDUĞU</t>
  </si>
  <si>
    <t>Asıl Ücret</t>
  </si>
  <si>
    <t>+</t>
  </si>
  <si>
    <t>Hak Edilen Ay</t>
  </si>
  <si>
    <t>Ödeme şekil ve zamanına göre ücret çeşitleri</t>
  </si>
  <si>
    <t>  a) Zaman birimine göre ücret</t>
  </si>
  <si>
    <t>aa) Hafta tatili ücreti</t>
  </si>
  <si>
    <t>ab) Ulusal Bayram-Genel tatil ücreti</t>
  </si>
  <si>
    <t>ac) Fazla çalışma- Fazla Mesai ücreti</t>
  </si>
  <si>
    <t>ad) Yıllık ücretli izin ücreti</t>
  </si>
  <si>
    <t>ae) Cumartesi günü ücreti</t>
  </si>
  <si>
    <t>  b) İşbirimi esasına göre ücret</t>
  </si>
  <si>
    <t>ba) Yüzde usulüyle alınan ücret</t>
  </si>
  <si>
    <t>bb) Profesyonel futbolcuya ödenen ücret</t>
  </si>
  <si>
    <t>bc) Transfer ücreti</t>
  </si>
  <si>
    <t>bd) Transfer verimi ücreti</t>
  </si>
  <si>
    <t>  c) Götürü ücret</t>
  </si>
  <si>
    <t>  d) Belirsiz zaman ve miktar üzerinden ödenen ücret</t>
  </si>
  <si>
    <t>da) Hazırlama ücreti</t>
  </si>
  <si>
    <t>db) Tamamlama ücreti</t>
  </si>
  <si>
    <t>dc) Temizleme ücreti</t>
  </si>
  <si>
    <t>– Kardan hisse şeklinde ödenen ücret</t>
  </si>
  <si>
    <t>– Komisyon ücreti</t>
  </si>
  <si>
    <t>Ücretin eklentileri</t>
  </si>
  <si>
    <t>  a) Primler</t>
  </si>
  <si>
    <t>Ödendiği Ay</t>
  </si>
  <si>
    <t>aa) Yıpranma tazminatı,</t>
  </si>
  <si>
    <t>ab) Özel hizmet tazminatı,</t>
  </si>
  <si>
    <t>ac) Yabancı dil tazminatı</t>
  </si>
  <si>
    <t>ad) Vardiya ve ağır vasıta tazminatı,</t>
  </si>
  <si>
    <t>ae) İmza zorunluluğu tazminatı</t>
  </si>
  <si>
    <t>af) Seyyar görev tazminatı,</t>
  </si>
  <si>
    <t>–</t>
  </si>
  <si>
    <t> ————–</t>
  </si>
  <si>
    <t>ag) Tabii afet yardımı</t>
  </si>
  <si>
    <t>ah) Nakit ödenen kira yardımı,</t>
  </si>
  <si>
    <t>aı) Nakit ödenen giyecek yardımı</t>
  </si>
  <si>
    <t>ai) Nakit ödenen yakacak yardımı,</t>
  </si>
  <si>
    <t>aj) Askerlik yardımı</t>
  </si>
  <si>
    <t>ak) Sünnet yardımı,</t>
  </si>
  <si>
    <t>al) Nakit ödenen taşıt yardımı</t>
  </si>
  <si>
    <t>am) Nakit ödenen ısıtma yardımı,</t>
  </si>
  <si>
    <t>an) Nakit ödenen elbise dikiş bedeli,</t>
  </si>
  <si>
    <t>ao) Nakit ödenen ayakkabı bedeli</t>
  </si>
  <si>
    <t>aö) Ek tazminat,</t>
  </si>
  <si>
    <t>ap) Yılbaşı parası,</t>
  </si>
  <si>
    <t>ar) Kreş ücreti</t>
  </si>
  <si>
    <t>as) Makam tazminatı,</t>
  </si>
  <si>
    <t>aş) İş riski zammı</t>
  </si>
  <si>
    <t>at) Bayram harçlığı</t>
  </si>
  <si>
    <t>  b) İkramiye</t>
  </si>
  <si>
    <t>ba) Bayram ikramiyesi</t>
  </si>
  <si>
    <t>bb) Yılbaşı ikramiyesi</t>
  </si>
  <si>
    <t>bc) 6772 Sayılı Kanun gereğince ödenen ikramiye (2.ikramiye hariç)</t>
  </si>
  <si>
    <t>bd) 6772 sayılı Kanun gereğince Bakanlar Kurulu kararına dayanılarak ödenen ikramiye</t>
  </si>
  <si>
    <t>be) 2448 sayılı Kanun gereğince ödenen ikramiye</t>
  </si>
  <si>
    <t>– Jübile ikramiyesi</t>
  </si>
  <si>
    <t>– Mesleki eğitim gören öğrencilere ödenen ikramiye</t>
  </si>
  <si>
    <t>c) Hakkı huzurlar (toplantı parası)sigortalı ise</t>
  </si>
  <si>
    <t>d) Eleman teminindeki güçlük zammı, kıdem zammı</t>
  </si>
  <si>
    <t>İdare veya kaza mercilerince verilen karar gereğince yapılan ödemeler</t>
  </si>
  <si>
    <t>a) Ücret niteliğinde olanlar</t>
  </si>
  <si>
    <t>b) Ücretin eklentileri niteliğinde olanlar</t>
  </si>
  <si>
    <t>Diğer ödemeler</t>
  </si>
  <si>
    <t>Sigortalılara istirahatli iken ödenen ücretler</t>
  </si>
  <si>
    <t>Yıllık izin ücretleri</t>
  </si>
  <si>
    <t>İzin harçlığı (işkazası ve meslek hastalığı hariç)</t>
  </si>
  <si>
    <t>Yolluklar</t>
  </si>
  <si>
    <t>a) Personelin toplu halde işe gidip gelmesinde servis sağlanması</t>
  </si>
  <si>
    <t>b) Personelin evinden işe gelip gitmesi için abonman bileti verilmesi (belgelenmesi koşulu ile)</t>
  </si>
  <si>
    <t>c) Harcırahlar</t>
  </si>
  <si>
    <t>Çocuk zammı (Çalışma ve Sosyal Güvenlik Bakanlığınca belirlenecek miktarı aşmamak üzere)</t>
  </si>
  <si>
    <t> —-</t>
  </si>
  <si>
    <t>Aile zammı (Çalışma ve Sosyal Güvenlik Bakanlığınca belirlenecek miktarı aşmamak üzere)</t>
  </si>
  <si>
    <t> —–</t>
  </si>
  <si>
    <t>Yemek Parası (Çalışma ve Sosyal Güvenlik Bakanlığınca belirlenecek miktarı aşmamak üzere)</t>
  </si>
  <si>
    <t> ——-</t>
  </si>
  <si>
    <t>  a) İşyerinde personeline yedirilen yemek, yoğurt v.b.</t>
  </si>
  <si>
    <t>Ölüm yardımı</t>
  </si>
  <si>
    <t>Doğum yardımı</t>
  </si>
  <si>
    <t>Evlenme yardımı</t>
  </si>
  <si>
    <t>Ayni yardımlar</t>
  </si>
  <si>
    <t>a) Ayni konut tahsisi</t>
  </si>
  <si>
    <t>b) İşyerinde kullanılmak üzere havlu, sabun v.b.</t>
  </si>
  <si>
    <t>Geri ödemeli ücret avansları</t>
  </si>
  <si>
    <t>Kıdem tazminatı</t>
  </si>
  <si>
    <t>6102 Sayılı Türk Ticaret Kanunu’nda Kabahat Olarak Tanımlanan Fiiller</t>
  </si>
  <si>
    <t>İdari Para Cezası Tutarları (TL)</t>
  </si>
  <si>
    <t>Tescil ve kayıt için gerçeğe aykırı beyanda bulunulması</t>
  </si>
  <si>
    <t>Tacirin, ticari işletmesine ilişkin işlemleri, ticaret unvanıyla yapmaması ve işletmesiyle ilgili senetlerle diğer belgeleri bu unvan altında imzalamaması</t>
  </si>
  <si>
    <t>Tescil edilen ticaret unvanının, ticari işletmenin görülebilecek bir yerine okunaklı bir şekilde yazılmaması</t>
  </si>
  <si>
    <t>Ticari mektuplarda ve ticari defterlerin dayanağını oluşturan belgelerde ticaret unvanının, işletmenin merkezinin, ticaret sicili numarasının ve şirket internet sitesi oluşturma yükümlülüğüne tabi ise internet sitesi adresinin gösterilmemesi, internet sitesi yükümlülüğü olan sermaye şirketlerince bu bilgilerin internet sitesine konulmaması</t>
  </si>
  <si>
    <t>İnternet sitesi kurma yükümlülüğü olan anonim şirketlerin; yönetim kurulu başkan ve üyelerinin adları ve soyadları ile taahhüt edilen ve ödenen sermaye miktarını, limited şirketlerin; müdürlerinin adları ve soyadları ile taahhüt edilen ve ödenen sermaye miktarını, sermayesi paylara bölünmüş komandit şirketlerin de yöneticilerinin adları ve soyadları ile taahhüt edilen ve ödenen sermaye miktarını, internet sitelerinde yayımlamamaları</t>
  </si>
  <si>
    <t>Tacirin, ticari işletmenin açıldığı günden itibaren onbeş gün içinde, ticari işletmesini ve seçtiği ticaret unvanını tescil ve ilan ettirmemesi</t>
  </si>
  <si>
    <t>Tacirin kullanacağı ticaret unvanını ve bunun altına atacağı imzayı, notere onaylattırdıktan sonra sicil müdürlüğüne vermemesi, tacir tüzel kişi ise, unvanla birlikte onun adına imzaya yetkili kimselerin imzalarının notere onaylattırılarak sicil müdürlüğüne verilmemesi</t>
  </si>
  <si>
    <t>Merkezi Türkiye’de bulunan ticari işletmelerin şubelerinin, açıldıkları günden itibaren onbeş gün içinde kendilerini ve seçtikleri ticaret unvanını bulundukları yerin ticaret siciline tescil ve ilan ettirmemeleri, şube adına temsile yetkili kişilerin imzalarını notere onaylattıktan sonra sicil müdürüne vermemeleri,</t>
  </si>
  <si>
    <t>Merkezleri Türkiye dışında bulunan ticari işletmelerin Türkiye’deki şubelerinin, açıldıkları günden itibaren onbeş gün içinde kendilerini ve seçtikleri ticaret unvanını bulundukları yerin ticaret siciline tescil ve ilan ettirmemeleri, şube adına temsile yetkili kişilerin imzalarını notere onaylattıktan sonra sicil müdürüne vermemeleri, yerleşim yeri Türkiye’de bulunan tam yetkili bir ticari mümessil atamamaları</t>
  </si>
  <si>
    <t>Gerçek kişi tacirin ticaret unvanındaki adının ve soyadının kısaltılarak yazılması</t>
  </si>
  <si>
    <t>Kollektif şirketin ticaret unvanında, bütün ortakların veya ortaklardan en az birinin adı ve soyadıyla şirketin ve türünü gösterecek bir ibareye yer verilmemesi</t>
  </si>
  <si>
    <t>Adi veya sermayesi paylara bölünmüş komandit şirketlerin ticaret unvanlarında, komandite ortaklardan en az birinin adının ve soyadının, şirketin ve türünün gösterilmemesi, bu şirketlerin ticaret unvanlarında komanditer ortakların adları ve soyadlarına yer verilmesi</t>
  </si>
  <si>
    <t>Anonim, limited ve kooperatif şirketlerin, ticaret unvanlarında işletme konusunun gösterilmemesi, ticaret unvanlarında, “anonim şirket”, “limited şirket” ve “kooperatif” kelimelerinin bulunmaması, bu şirketlerin ticaret unvanında, gerçek bir kişinin adı veya soyadı yer aldığı takdirde, şirket türünü gösteren ibarelerin, baş harflerle veya başka bir şekilde kısaltma yapılarak yazılması</t>
  </si>
  <si>
    <t>Ticari işletmeye sahip olan dernek, vakıf ve diğer tüzel kişilerin ticaret unvanlarında adlarının bulunmaması, donatma iştirakinin ticaret unvanında, ortak donatanlardan en az birinin adı ve soyadının veya deniz ticaretinde kullanılan geminin adının yer almaması, ticaret unvanındaki soyadların ve geminin adının kısaltılması, ticaret unvanında donatma iştirakinin belirtilmemesi</t>
  </si>
  <si>
    <t>Bir ticaret unvanına Türkiye’nin herhangi bir sicil dairesinde daha önce tescil edilmiş bulunan diğer bir unvandan ayırt edilmesi için gerekli olduğu takdirde, ek yapılmaması</t>
  </si>
  <si>
    <t>Her şubenin, kendi merkezinin ticaret unvanını, şube olduğunu belirterek kullanmaması</t>
  </si>
  <si>
    <t>Merkezi yabancı ülkede bulunan bir işletmenin Türkiye’deki şubesinin ticaret unvanında, merkezin ve şubenin bulunduğu yerlerin ve şube olduğunun gösterilmemesi</t>
  </si>
  <si>
    <t>İşletme adının tescil ve ilan ettirilmemesi</t>
  </si>
  <si>
    <t>Defterlerin üçüncü kişi uzmanlara, makul bir süre içinde yapacakları incelemede işletmenin faaliyetleri ve finansal durumu hakkında fikir verebilecek şekilde tutulmaması</t>
  </si>
  <si>
    <t>İşletme faaliyetlerinin oluşumunun ve gelişmesinin defterlerden izlenememesi</t>
  </si>
  <si>
    <t>Tacirin, işletmesiyle ilgili olarak gönderilmiş bulunan her türlü belgenin, kopyasını, yazılı, görsel veya elektronik ortamda saklamaması</t>
  </si>
  <si>
    <t>Ticari defterlerin açılış veya kapanış onaylarının yaptırılmaması</t>
  </si>
  <si>
    <t>Defterlerin Türkçe tutulmaması</t>
  </si>
  <si>
    <t>Defterlerde, kısaltmaların, harflerin, rakamların ve sembollerin kullanılması halinde bunların anlamlarının açıkça belirtilmemesi</t>
  </si>
  <si>
    <t>Defterlere yazımların ve diğer gerekli kayıtların eksiksiz doğru, zamanında ve düzenli olarak yapılmaması</t>
  </si>
  <si>
    <t>Defterlere yapılan bir kaydın, önceki içeriği belirlenemeyecek şekilde çizilmesi ve değiştirilmesi</t>
  </si>
  <si>
    <t>Defterlerde, kayıt sırasında mı yoksa daha sonra mı yapıldığı anlaşılmayan değiştirmelerin yapılması</t>
  </si>
  <si>
    <t>Defterlerin ve diğer kayıtların elektronik ortamda tutulması durumunda, bu bilgilerin her zaman kolaylıkla okunmasının temin edilmemiş olması</t>
  </si>
  <si>
    <t>Hileli envanter çıkarılması</t>
  </si>
  <si>
    <t>Elektronik ortamda saklanan belgelerin ibraz edilememesi</t>
  </si>
  <si>
    <t>Finansal tabloların, Kamu Gözetimi, Muhasebe ve Denetim Standartları Kurumu tarafından yayımlanan muhasebe standartlarına göre düzenlenmemesi</t>
  </si>
  <si>
    <t>ORANI</t>
  </si>
  <si>
    <t>16 YAŞINI DOLDURANLAR</t>
  </si>
  <si>
    <t>16 YAŞINI DOLDURMAYANLAR</t>
  </si>
  <si>
    <t>RESMİ GAZETE YAYIN                      TARİHİ VE SAYISI</t>
  </si>
  <si>
    <t>YÜRÜRLÜK TARİHLERİ</t>
  </si>
  <si>
    <t>GÜNLÜK</t>
  </si>
  <si>
    <t>AYLIK</t>
  </si>
  <si>
    <t>_</t>
  </si>
  <si>
    <t>17.12.2021/31692</t>
  </si>
  <si>
    <t>166,80 TL</t>
  </si>
  <si>
    <t>27.12.2019/30991</t>
  </si>
  <si>
    <t>01.01.2021</t>
  </si>
  <si>
    <t>119,25 TL</t>
  </si>
  <si>
    <t>01.01.2020</t>
  </si>
  <si>
    <t>98,10 TL</t>
  </si>
  <si>
    <t>2.943,00 TL</t>
  </si>
  <si>
    <t>31.12.2013 / 28868 (3.Mükerrer)</t>
  </si>
  <si>
    <t>2014 Yılından İtibaren Uygulamadan Kalkmıştır</t>
  </si>
  <si>
    <t>29.12.2010 /27800 ( 6.Mükerrer)</t>
  </si>
  <si>
    <t>24.30 TL</t>
  </si>
  <si>
    <t>TECİL FAİZİ</t>
  </si>
  <si>
    <t>Dönemler</t>
  </si>
  <si>
    <t>Faiz Oranı (Yıllık)</t>
  </si>
  <si>
    <t>Yasal Düzenleme</t>
  </si>
  <si>
    <t>25.01.2000 – 20.12.2000 tarihleri arasında</t>
  </si>
  <si>
    <t>409 Seri No.lu Tahsilat Genel Tebliği</t>
  </si>
  <si>
    <t>21.12.2000 – 30.03.2001 tarihleri arasında</t>
  </si>
  <si>
    <t>412 Seri No.lu Tahsilat Genel Tebliği</t>
  </si>
  <si>
    <t>31.03.2001 – 01.02.2002 tarihleri arasında</t>
  </si>
  <si>
    <t>416 Seri No.lu Tahsilat Genel Tebliği</t>
  </si>
  <si>
    <t>02.02.2002 – 11.11.2003 tarihleri arasında</t>
  </si>
  <si>
    <t>421 Seri No.lu Tahsilat Genel Tebliği</t>
  </si>
  <si>
    <t>12.11.2003 – 03.03.2005 tarihleri arasında</t>
  </si>
  <si>
    <t>429 Seri No.lu Tahsilat Genel Tebliği</t>
  </si>
  <si>
    <t>04.03.2005 – 27.04.2006 tarihleri arasında</t>
  </si>
  <si>
    <t>434 Seri No.lu Tahsilat Genel Tebliği</t>
  </si>
  <si>
    <t>28.04.2006 – 20.11.2009 tarihleri arasında</t>
  </si>
  <si>
    <t>438 Seri No.lu Tahsilat Genel Tebliği</t>
  </si>
  <si>
    <t>21.11.2009 tarihinden itibaren</t>
  </si>
  <si>
    <t>Seri : C Sıra No : 1 Tahsilat Genel Tebliği</t>
  </si>
  <si>
    <t>21.10.2010 tarihinden itibaren</t>
  </si>
  <si>
    <t>Seri : C Sıra No : 2 Tahsilat Genel Tebliği</t>
  </si>
  <si>
    <t>6.09.2018 tarihinden itibaren</t>
  </si>
  <si>
    <t>Seri : C Sıra No : 3 Tahsilat Genel Tebliği</t>
  </si>
  <si>
    <t>25.10.2019 tarihinden itibaren</t>
  </si>
  <si>
    <t>Seri : C Sıra No : 4 Tahsilat Genel Tebliği</t>
  </si>
  <si>
    <t>30.12.2019 tarihinden itibaren</t>
  </si>
  <si>
    <t>Seri : C Sıra No : 5 Tahsilat Genel Tebliği</t>
  </si>
  <si>
    <t>Tecil Faizi = (Taksit Tutarı x Yıllık Tecil Faizi Oranı x Gün Sayısı) / 36.000</t>
  </si>
  <si>
    <t>VUK Gereğince Düzenlenen Belgeler</t>
  </si>
  <si>
    <t>Belgenin Adı</t>
  </si>
  <si>
    <t>Düzenlendiği Madde/Tebliğ</t>
  </si>
  <si>
    <t>Tasdik Durumu</t>
  </si>
  <si>
    <t>Belge Düzenleyecek Mükellefler</t>
  </si>
  <si>
    <t>Fatura</t>
  </si>
  <si>
    <t>VUK. Md. 229-230-231-232</t>
  </si>
  <si>
    <t>Tasdike tabi</t>
  </si>
  <si>
    <t>Sevk İrsaliyesi</t>
  </si>
  <si>
    <t>VUK. Md. 230/5</t>
  </si>
  <si>
    <t>İrsaliyeli Fatura</t>
  </si>
  <si>
    <t>VUK. GT. 211, 232, 238</t>
  </si>
  <si>
    <t>Perakende Satış Fişi</t>
  </si>
  <si>
    <t>VUK. Md. 233/1</t>
  </si>
  <si>
    <t>Perakende satış yapanlar</t>
  </si>
  <si>
    <t>Dip Koçanlı Perakende Satış Fişi</t>
  </si>
  <si>
    <t>VUK. GT. 206</t>
  </si>
  <si>
    <t>Gazete satışı yapanlar ve bazı hizmet işletmeleri</t>
  </si>
  <si>
    <t>Adisyon Tipi Perakende Satış Fişi</t>
  </si>
  <si>
    <t>VUK. GT. 209</t>
  </si>
  <si>
    <t>Kahvehane işletmeleri</t>
  </si>
  <si>
    <t>Ödeme Kaydedici Cihaz Fişi</t>
  </si>
  <si>
    <t>VUK. Md. 233/2 3100 s. Kanun</t>
  </si>
  <si>
    <t>Levha Tasdiki</t>
  </si>
  <si>
    <t>Adisyon</t>
  </si>
  <si>
    <t>VUK. GT. 185 200, 222,298,299</t>
  </si>
  <si>
    <t>Alkollü içki servisi yapan ve bilanço ve işletme hesabı esasına göre defter tutan gece kulüpleri, diskotekler, barlar, pavyonlar, gazinolar,meyhaneler, lokantalar, kafeteryalar ve pastane gibi işletmeler.</t>
  </si>
  <si>
    <t>Reçete</t>
  </si>
  <si>
    <t>VUK. GT. 191</t>
  </si>
  <si>
    <t>Özel hastane, muayenehane, poliklinik ve çalışan hekimler</t>
  </si>
  <si>
    <t>Giriş Biletleri</t>
  </si>
  <si>
    <t>VUK. Md. 233/3</t>
  </si>
  <si>
    <t>Biletle girilen yerler</t>
  </si>
  <si>
    <t>Gider Pusulası</t>
  </si>
  <si>
    <t>VUK. Md. 234</t>
  </si>
  <si>
    <t>Vergiden muaf esnaftan mal yada hizmet alanlar</t>
  </si>
  <si>
    <t>Müstahsil Makbuzu</t>
  </si>
  <si>
    <t>VUK. Md. 235</t>
  </si>
  <si>
    <t>Gerçek usulde vergilendirilmeyen çiftçiden mal alanlar</t>
  </si>
  <si>
    <t>Serbest Meslek Makbuzu</t>
  </si>
  <si>
    <t>VUK. Md. 236</t>
  </si>
  <si>
    <t>Serbest meslek erbabı</t>
  </si>
  <si>
    <t>Taşıma İrsaliyesi</t>
  </si>
  <si>
    <t>VUK. Md. 240/a</t>
  </si>
  <si>
    <t>Ücret karşılığında eşya nakleden gerçek ve tüzel kişiler</t>
  </si>
  <si>
    <t>Ambar Tesellüm Fişi</t>
  </si>
  <si>
    <t>VUK. GT. 173, 206</t>
  </si>
  <si>
    <t>Eşya nakleden nakliye ambarları</t>
  </si>
  <si>
    <t>Banka Dekontları</t>
  </si>
  <si>
    <t>VUK. GT. 243, 246</t>
  </si>
  <si>
    <t>Tabi değil</t>
  </si>
  <si>
    <t>Bankalar</t>
  </si>
  <si>
    <t>Bankalarca düzenlenen Döviz Alım Satım Belgesi</t>
  </si>
  <si>
    <t>Döviz Alım ve Satım Belgeleri</t>
  </si>
  <si>
    <t>VUK.GT. 226</t>
  </si>
  <si>
    <t>Yetkili Müesseseler (Döviz Büroları</t>
  </si>
  <si>
    <t>İşlem Sonuç Formları</t>
  </si>
  <si>
    <t>VUK. GT. 243</t>
  </si>
  <si>
    <t>SPK Mevzuatı gereğince işlem yapan aracı kurumlar</t>
  </si>
  <si>
    <t>Sigorta Poliçeleri</t>
  </si>
  <si>
    <t>Sigorta Şirketleri</t>
  </si>
  <si>
    <t>Sigorta Komisyon Gider Belgeleri</t>
  </si>
  <si>
    <t>Tasdike Tabi</t>
  </si>
  <si>
    <t>Yolcu Taşıma Biletleri</t>
  </si>
  <si>
    <t>Şehirlerarası Otobüs İşletmeleri</t>
  </si>
  <si>
    <t>Yolcu Listeleri</t>
  </si>
  <si>
    <t>VUK. Md. 240/B</t>
  </si>
  <si>
    <t>Günlük Müşteri Listesi</t>
  </si>
  <si>
    <t>VUK. Md. 240/C</t>
  </si>
  <si>
    <t>Otel, motel ve pansiyon gibi konaklama yerleri</t>
  </si>
  <si>
    <t>Ücret Bordrosu</t>
  </si>
  <si>
    <t>VUK. Md. 238</t>
  </si>
  <si>
    <t>Gerçek Usulde Gelir ve Kurumlar vergisi mükellefleri</t>
  </si>
  <si>
    <t>-</t>
  </si>
  <si>
    <t>Uygulama Dönemi</t>
  </si>
  <si>
    <t>Aylık Oran</t>
  </si>
  <si>
    <t>30.12.2019'dan itibaren</t>
  </si>
  <si>
    <t>Aylık % 1,6</t>
  </si>
  <si>
    <t>1947 sayılı Cumhurbaşkanı Kararı</t>
  </si>
  <si>
    <t>05.09.2018'den itibaren</t>
  </si>
  <si>
    <t>Aylık % 2,00</t>
  </si>
  <si>
    <t>62 sayılı Cumhurbaşkanı Kararı</t>
  </si>
  <si>
    <t>19.10.2010'dan itibaren</t>
  </si>
  <si>
    <t>Aylık % 1,40</t>
  </si>
  <si>
    <t>010/965 – Sayılı Bakanlar Kurulu Kararı</t>
  </si>
  <si>
    <t>19.11.2009'dan itibaren</t>
  </si>
  <si>
    <t>Aylık % 1,95</t>
  </si>
  <si>
    <t>2009/15565 – Sayılı Bakanlar Kurulu Kararı</t>
  </si>
  <si>
    <t>21.4.2006- 18.11.2009 aras</t>
  </si>
  <si>
    <t>Aylık % 2,5</t>
  </si>
  <si>
    <t>2006/10302 Sayılı Bakanlar Kurulu Karar</t>
  </si>
  <si>
    <t>2.3.2005 - 20.4.2006 arası</t>
  </si>
  <si>
    <t>Aylık % 3</t>
  </si>
  <si>
    <t>2005/8551 Sayılı Bakanlar Kurulu Kararı</t>
  </si>
  <si>
    <t>12.11.2003 - 1.3.2005 arası</t>
  </si>
  <si>
    <t>Aylık % 4</t>
  </si>
  <si>
    <t>429 Seri Nolu Tah.Gen.Teb. 2003/6345 sayılı BKK</t>
  </si>
  <si>
    <t>31.1.2002 - 11.11.2003 arası</t>
  </si>
  <si>
    <t>Aylık % 7</t>
  </si>
  <si>
    <t>422 Seri Nolu Tah.Gen.Teb. 2002/3550 sayılı BKK</t>
  </si>
  <si>
    <t>Gecikme zammı tutarı = Aylık gecikme zammı oranı x ay sayısı x gecikme zammı uygulanacak tutar</t>
  </si>
  <si>
    <t>Ay kesirleri için gecikme zammı aşağıdaki formülle hesaplanır:</t>
  </si>
  <si>
    <t>Gecikme zammı tutarı = Günlük gecikme zammı oranı x gün sayısı x gecikme zammı uygulanacak tutar</t>
  </si>
  <si>
    <t>Pişmanlık zammı tutarı = Ödeme süresi geçen vergi tutarı x gecikme zammı oranı x borcun normal vade tarihi ile ödendiği tarih arasında geçen ay sayısı.</t>
  </si>
  <si>
    <t>ASGARİ ÜCRETE GÖRE İŞÇİLİK MALİYETİ</t>
  </si>
  <si>
    <t>Sigorta Kolları</t>
  </si>
  <si>
    <t>Kısa Vadeli Sigorta Kolları Primi</t>
  </si>
  <si>
    <t>Genel Sağlık Sigortası Primi</t>
  </si>
  <si>
    <t>YAPININ ÖZELLİĞİ</t>
  </si>
  <si>
    <t>A)</t>
  </si>
  <si>
    <t>150 m2 'den küçük konut</t>
  </si>
  <si>
    <t>1.</t>
  </si>
  <si>
    <t>Büyükşehir Belediyesinde Olan İnşaat</t>
  </si>
  <si>
    <t>1.1.</t>
  </si>
  <si>
    <t>Lüks veya Birinci Sınıf Konut</t>
  </si>
  <si>
    <t>1.1.2.</t>
  </si>
  <si>
    <r>
      <t xml:space="preserve">Yapı Ruhsatı </t>
    </r>
    <r>
      <rPr>
        <b/>
        <sz val="11"/>
        <color theme="1"/>
        <rFont val="Calibri"/>
        <family val="2"/>
        <charset val="162"/>
        <scheme val="minor"/>
      </rPr>
      <t>01.01.2013 – 31.12.2016</t>
    </r>
    <r>
      <rPr>
        <sz val="11"/>
        <color theme="1"/>
        <rFont val="Calibri"/>
        <family val="2"/>
        <charset val="162"/>
        <scheme val="minor"/>
      </rPr>
      <t xml:space="preserve">
arasında olan ve arsa emlak vergi değeri;</t>
    </r>
  </si>
  <si>
    <t>500 TL'den az</t>
  </si>
  <si>
    <t xml:space="preserve">500-999 </t>
  </si>
  <si>
    <t xml:space="preserve"> 1.000 TL ve üstü</t>
  </si>
  <si>
    <t>1.1.3.</t>
  </si>
  <si>
    <t xml:space="preserve"> 1.000 TL'den az</t>
  </si>
  <si>
    <t>1.000 - 2.000 TL arası</t>
  </si>
  <si>
    <t>2.000 TL üstü</t>
  </si>
  <si>
    <t>1.2.</t>
  </si>
  <si>
    <t>Lüks veya Birinci Sınıf Konut Olmayan</t>
  </si>
  <si>
    <t>2.</t>
  </si>
  <si>
    <t>B)</t>
  </si>
  <si>
    <t>150 m2 'den büyük konut</t>
  </si>
  <si>
    <t>C)</t>
  </si>
  <si>
    <t>İşyeri Teslimleri</t>
  </si>
  <si>
    <t>İndirim tutarının hesaplanmasında TCMB tarafından yararlanılan yıl için en son açıklanan ticari krediler faiz oranı dikkate alınacağından geçici vergi dönemlerinden sadece dördüncü geçici vergilendirme dönemi itibarıyla bu indirimden yararlanılması mümkün bulunmaktadır.</t>
  </si>
  <si>
    <t>Uygulanacak Hesap Dönemi</t>
  </si>
  <si>
    <t xml:space="preserve"> Oran (%)</t>
  </si>
  <si>
    <t>Yıllar</t>
  </si>
  <si>
    <t>İstisna Tutarları</t>
  </si>
  <si>
    <t>70.000,00 TL</t>
  </si>
  <si>
    <t>53.000,00 TL</t>
  </si>
  <si>
    <t>49.000,00 TL</t>
  </si>
  <si>
    <t>3.800,00 TL</t>
  </si>
  <si>
    <t>2.800,00 TL</t>
  </si>
  <si>
    <t>2.600,00 TL</t>
  </si>
  <si>
    <t>a) Yol kenarı otopark işletmeleri ile faaliyetlerinde seyyar banka POS’u kullanan mükelleflerin durumu:</t>
  </si>
  <si>
    <t>Yol kenarı otopark işletmeleri ile faaliyetlerinde seyyar banka POS’u kullananların (Örneğin: müşterinin masasında veya mükellefin işyeri dışında müşterinin ayağına gidilerek seyyar EFT-POS cihazı kullanılmak suretiyle tahsilat yapan lokanta, restoran vb. işletmeler), 1/10/2013 tarihinden itibaren seyyar EFT-POS cihazları yerine EFT-POS özellikli Yeni Nesil ÖKC kullanma mecburiyetleri bulunmaktadır.</t>
  </si>
  <si>
    <t>Söz konusu mükelleflerimiz seyyar EFT-POS cihazı kullanımı gerektiren tahsilatların ve yol kenarı
otopark hizmetlerine ilişkin tahsilatlarının belgelendirilmesinde EFT-POS ÖZELLİKLİ YENİ NESİL
ÖKC’leri kullanma zorunlulukları bulunmaktadır.</t>
  </si>
  <si>
    <t>b) Diğer mükelleflerin durumu:</t>
  </si>
  <si>
    <t>Yol kenarı otopark işletmeleri ile faaliyetlerinde seyyar banka POS’u kullanan mükelleflerin, seyyar EFT-POS cihazları yerine EFT-POS özellikli ÖKC olması zorunluluğu 1/10/2013 tarihinde başlamış olup, bunlar dışında kalan mükelleflerin yeni nesil ödeme kaydedici cihaz kullanım mecburiyeti ise aşağıdaki şekildedir.</t>
  </si>
  <si>
    <t>b.1) 2014 yılı ve öncesinde işe başlamış olanların durumu:</t>
  </si>
  <si>
    <t>2014 yılı ve öncesinde işe başlamış olan mükellefler; 3100 sayılı Kanun ve ilgili mevzuat hükümlerine tâbi mevcut eski nesil ödeme kaydedici cihazların mali hafızalarının dolduğu veya mali hafıza değişimini gerektiren durumun oluştuğu tarihten itibaren 30 gün (kalkınmada öncelikli yörelerde 60 gün) içinde başlayacak olup dileyen mükellefler bu tarihten önce de Bakanlıkça onaylanmış yeni nesil ödeme kaydedici cihazları alarak kullanabileceklerdir.</t>
  </si>
  <si>
    <t>3100 sayılı Kanun ve ilgili mevzuat hükümlerine tâbi mevcut eski nesil ödeme kaydedici cihazlar mali hafızaları doluncaya veya mali hafıza değişimini gerektiren durumun oluştuğu tarihe kadar kullanabilecek olup, mali hafızaları dolan veya mali hafıza değişimini gerektiren bir halin ortaya çıkması halinde bu cihazlara yeni malî hafıza takılmaz ve cihaz Bakanlıkça yayımlanan Genel Tebliğlerde belirlenen usul ve esaslar çerçevesinde hurdaya ayrılır. Cihazı hurdaya ayrılan mükellefler yeni nesil ödeme kaydedici cihazları almak suretiyle yükümlülüklerini yerine getireceklerdir.</t>
  </si>
  <si>
    <t>b.2) 2015 yılı içinde işe başlayan mükelleflerin durumu:</t>
  </si>
  <si>
    <t>1/1/2015 ila 31/12/2015 tarihleri arasında işe başlayan mükelleflerin 3100 sayılı Kanun ve ilgili mevzuat hükümlerine tâbi mevcut eski nesil ödeme kaydedici cihazlarının yeni nesil ödeme kaydedici cihaz ile değişim mecburiyeti, söz konusu cihazların mali hafızalarının dolduğu veya mali hafıza değişimini gerektiren durumun oluştuğu tarihten itibaren 30 gün (kalkınmada öncelikli yörelerde 60 gün) içinde başlayacak olup dileyen mükellefler bu tarihten önce de Bakanlıkça onaylanmış yeni nesil ödeme kaydedici cihazları alarak kullanabileceklerdir.</t>
  </si>
  <si>
    <t>b.3) 1/1/2016 tarihinden sonra işe başlayan mükelleflerin durumu:</t>
  </si>
  <si>
    <t>1/1/2016 tarihinden sonra işe başlayan mükelleflerden ÖKC kullanımından muafiyet koşullarını sağlamayanlar, işe başlama tarihinden itibaren 30 gün (kalkınmada öncelikli yörelerde 60 gün) içinde YN ÖKC alarak perakende mal ve hizmet satışlarında kullanmaya başlamak mecburiyetindedirler.</t>
  </si>
  <si>
    <t>b.4) 30 Eylül 2017 Tarihinden Sonra yeni işe başlayacak veya şube işyeri açacak mükelleflerin YN ÖKC kullanım durumu</t>
  </si>
  <si>
    <t>483 Sıra No.lu Vergi Usul Kanunu Genel Tebliğinin Resmi Gazete’de yayımlandığı 30 Eylül 2017 tarihinden itibaren, yeni işe başlayacak veya şube işyeri açacak mükelleflerden YN ÖKC kullanımından muaf tutulma koşullarını sağlamayanlar işe başlama veya şube şeklindeki işyerinin açılma tarihinden itibaren 30 gün (kalkınmada öncelikli yörelerde 60 gün) içinde, YN ÖKC alarak kullanmaya başlamak mecburiyetindedirler.</t>
  </si>
  <si>
    <t>YN ÖKC kullanma mecburiyeti bulunan mükelleflerden; 2016 yılı veya müteakip yıllar:</t>
  </si>
  <si>
    <t>a) Satış veya gayrisafi iş hasılatı 10 milyon TL’yi, b) Bilanço aktif toplamı 10 milyon TL’yi,  c) Bilanço öz sermaye veya öz kaynak toplamı 1 milyon TL’yi aşması koşullarından en az ikisini sağlayan ve 20’den fazla ödeme kaydedici cihaza veya fatura vb. belgeleri düzenlemede kullanılan bilgisayar sistemine sahip olan mükelleflerin,</t>
  </si>
  <si>
    <t>•      e-Fatura, e-Arşiv Fatura ve e-Defter uygulamalarına dahil olmaları,</t>
  </si>
  <si>
    <t>•      Perakende satışlar dahil tüm satışlara e-Fatura ve/veya e-Arşiv fatura verilmeyi tercih etmeleri ve
buna uymaları,</t>
  </si>
  <si>
    <t xml:space="preserve">•      Bu durumlarını vergi dairesine tevsik etmeleri ve bildirmeleri,
</t>
  </si>
  <si>
    <t>•      e-Arşiv Faturaların bir örneğinin belgenin oluşturulmasını müteakiben; gizliliği, bütünlüğü ve değişmezliği garanti edilerek ve GİB’in erişimine ve sorgulamasına açık olacak şekilde GİB’den eFatura saklama hizmeti verme izni bulunan kurumlarda muhafaza edilmesinin sağlamaları, halinde bağlı olduğu vergi dairesine dilekçe ile başvurmaları halinde (bildirimin vergi dairesi kayıtlarına girdiği tarihten itibaren) perakende mal ve hizmet satışlarında YN ÖKC kullanım mecburiyetleri bulunmamaktadır.</t>
  </si>
  <si>
    <t>(Bkz 483 Sıra No.lu Vergi Usul Kanunu Genel Tebliğinin 6. Maddesi uyarınca ÖKC Kullanma Mecburiyetinden Muaf Olmak İsteyen Mükelleflere İlişkin Duyuru)</t>
  </si>
  <si>
    <t>Bu muafiyet söz konusu koşulları sağlayan mükelleflerce sonradan açılacak şube işyerleri için de geçerli olacaktır.</t>
  </si>
  <si>
    <t>1/1/2017 tarihinden sonra ilk defa işe başlayan/başlayacak olan mükelleflerin YN ÖKC kullanımından muaf olmaları için, yukarıda belirtilen diğer koşullara sahip olmaları şartıyla, işe başlama anı itibariyle, bu maddenin birinci fıkrasında belirtilen satış, gayri safi iş hasılatı, bilanço aktif büyüklüğü, bilanço öz sermaye veya öz kaynak toplamı tutarları yerine sadece ÖKC veya fatura vb. belgeleri düzenlemede kullanılan bilgisayar sistemi sayısının 20 ve üzerinde olması yeterlidir. Ancak; işe başlanılan yılı (hesap dönemini) izleyen yıla ait yıl sonu bilanço ve gelir tablolarına göre bu maddede belirtilen işletme büyüklüğü ölçülerinden en az ikisini sağlayamayan mükelleflerin, bu yılı izleyen yılın altıncı ayı sonuna kadar faaliyetlerinde YN ÖKC kullanmaya başlamaları zorunlu olacaktır.</t>
  </si>
  <si>
    <t>YN ÖKC kullanımından muaf olan mükelleflerin, ilgili şartları taşımadığının, tüm satış işlemlerinde eFatura ve/veya e-Arşiv Fatura düzenlemediğinin veya e-Arşiv faturalarının bir örneğinin mezkur fıkra hükümlerine göre gizliliği, bütünlüğü ve değişmezliği garanti edilerek GİB’in erişimine ve sorgulamasına açık olacak şekilde GİB’den e-Fatura saklama hizmeti verme izni bulunan kurumlarda muhafaza edilmediğinin tespiti halinde, her bir tespit için 213 sayılı Kanunun mükerrer 355 inci maddesinde yazılı özel usulsüzlük cezası tatbik edileceği gibi ayrıca GİB tarafından kendilerine verilen uygulamadan yararlanma izni iptal edilebilecektir. İzni iptal edilen mükellefler, izin iptalinin kendilerine tebliği tarihinden itibaren 30 (kalkınmada öncelikli yörelerde 60) gün içinde perakende mal satışları ve hizmet ifalarında YN ÖKC’leri kullanmaya başlamak mecburiyetindedirler.</t>
  </si>
  <si>
    <t>YN ÖKC kullanımından muaf olan mükelleflerin, düzenleyecekleri e-Fatura ve e-Arşiv Faturalarında, mal satışları ile hizmet ifalarının tahsilat işlemlerinde kullandıkları banka vb. kuruluşlara ait EFT-POS cihazlarından gerçekleştirilen tahsilata ilişkin müşteri slibinde yer alan temel bilgilere (POS’un alındığı banka ve üye işyeri no.su), e-Fatura ve e-Arşiv Fatura uygulamalarına ilişkin teknik kılavuzlarda belirtildiği şekilde yer vermeleri gerekmektedir.</t>
  </si>
  <si>
    <t xml:space="preserve">İşlem Türü </t>
  </si>
  <si>
    <t>Karşıt inceleme yapılmasının zorunlu olmadığı haller</t>
  </si>
  <si>
    <t>Bir Mükelleften bir aylık dönemde yapılan mal ve hizmet alımları toplamının aşması halinde karşıt inceleme yapılması gereken limit</t>
  </si>
  <si>
    <t>2021 Yılı için;</t>
  </si>
  <si>
    <t>Kurumlar Vergisi İstisnaları: 483.000,00 TL</t>
  </si>
  <si>
    <t>Yatırım İndirimi İstisnası: 1.102.000,00 TL</t>
  </si>
  <si>
    <t>MADDE NO</t>
  </si>
  <si>
    <t>KONUSU</t>
  </si>
  <si>
    <t>MADDE 104</t>
  </si>
  <si>
    <t>İlanın şekli</t>
  </si>
  <si>
    <t>1- İlanın vergi dairesinde yapılması</t>
  </si>
  <si>
    <t>3-İlanın;</t>
  </si>
  <si>
    <t>- Vergi dairesinin bulunduğu yerde yayımlanan bir veya daha fazla gazetede yapılması</t>
  </si>
  <si>
    <t>- Türkiye genelinde yayımlanan gazetelerden birinde ayrıca yapılması</t>
  </si>
  <si>
    <t>MÜKERRER MADDE 115</t>
  </si>
  <si>
    <t>Tahakkuktan vazgeçme</t>
  </si>
  <si>
    <t>MADDE 153/A</t>
  </si>
  <si>
    <t>MADDE 177</t>
  </si>
  <si>
    <t>Bilanço hesabı esasına göre defter tutma hadleri</t>
  </si>
  <si>
    <t>1-Yıllık;</t>
  </si>
  <si>
    <t>- Alış tutarı</t>
  </si>
  <si>
    <t>- Satış tutarı</t>
  </si>
  <si>
    <t>2- Yıllık gayrisafı iş hasılatı</t>
  </si>
  <si>
    <t>3- İş hasılatının beş katı ile yıllık satış tutarının toplamı</t>
  </si>
  <si>
    <t>MADDE 232</t>
  </si>
  <si>
    <t>Fatura kullanma mecburiyeti</t>
  </si>
  <si>
    <t>MADDE 252</t>
  </si>
  <si>
    <t>Muhtarların karne tasdikinde aldığı harç</t>
  </si>
  <si>
    <t>MADDE 313</t>
  </si>
  <si>
    <t>Doğrudan gider yazılacak demirbaş ve peştemallıklar</t>
  </si>
  <si>
    <t>MADDE 343</t>
  </si>
  <si>
    <t>En az ceza haddi</t>
  </si>
  <si>
    <t>- Damga vergisinde</t>
  </si>
  <si>
    <t>- Diğer vergilerde</t>
  </si>
  <si>
    <t>MADDE 352</t>
  </si>
  <si>
    <t>Usulsüzlük dereceleri ve cezaları (Kanuna bağlı cetvel)</t>
  </si>
  <si>
    <t>I inci derece usulsüzlükler</t>
  </si>
  <si>
    <t>1- Sermaye şirketleri</t>
  </si>
  <si>
    <t>2- Sermaye şirketi dışında kalan birinci sınıf tüccarlar ve serbest meslek erbabı</t>
  </si>
  <si>
    <t>3- İkinci sınıf tüccarlar</t>
  </si>
  <si>
    <t>4- Yukarıdakiler dışında kalıp beyanname usulüyle gelir vergisine tabi olanlar</t>
  </si>
  <si>
    <t>5- Kazancı basit usulde tespit edilenler</t>
  </si>
  <si>
    <t>6- Gelir vergisinden muaf esnaf</t>
  </si>
  <si>
    <t>II nci derece usulsüzlükler</t>
  </si>
  <si>
    <t>3 - İkinci sınıf tüccarlar</t>
  </si>
  <si>
    <t>MADDE 353</t>
  </si>
  <si>
    <t>Fatura ve benzeri evrak verilmemesi ve alınmaması ile diğer şekil ve usul hükümlerine uyulmaması</t>
  </si>
  <si>
    <t>1- Elektronik belge olarak düzenlenmesi gerekenler de dâhil olmak üzere fatura, gider pusulası, müstahsil makbuzu, serbest meslek makbuzunun verilmemesi, alınmaması, bu belgelerde gerçek meblağdan farklı meblağlara yer verilmesi, bu belgelerin elektronik belge olarak düzenlenmesi gerekirken kâğıt olarak düzenlenmesi, bu belgelerin hiç düzenlenmemiş sayılması</t>
  </si>
  <si>
    <t>- Bir takvim yılı içinde her bir belge nevine ilişkin olarak kesilecek toplam ceza</t>
  </si>
  <si>
    <t>2- Elektronik belge olarak düzenlenmesi gerekenler de dâhil olmak üzere perakende satış fişi, ödeme kaydedici cihaz fişi, giriş ve yolcu taşıma bileti, sevk irsaliyesi, taşıma irsaliyesi, yolcu listesi, günlük müşteri listesi ile Hazine ve Maliye Bakanlığınca düzenleme zorunluluğu getirilen belgelerin düzenlenmemesi, kullanılmaması, bulundurulmaması, aslı ile örneğinde farklı meblağlara yer verilmesi, gerçeğe aykırı olarak düzenlenmesi, elektronik belge olarak düzenlenmesi gerekirken kâğıt olarak düzenlenmesi, hiç düzenlenmemiş sayılması</t>
  </si>
  <si>
    <t>- Her bir belge nevine ilişkin olarak her bir tespit için toplam ceza</t>
  </si>
  <si>
    <t>- Her bir belge nevine ilişkin bir takvim yılı içinde kesilecek toplam ceza</t>
  </si>
  <si>
    <t>4- Hazine ve Maliye Bakanlığınca tutulma ve günü gününe kayıt edilme mecburiyeti getirilen defterlerin; bulundurulmaması, günü gününe kayıt yapılmaması, yetkililere ibraz edilmemesi ile levha bulundurma ve asma mecburiyetine uyulmaması</t>
  </si>
  <si>
    <t>6- Belirlenen muhasebe standartlarına, tek düzen hesap planına ve mali tablolara ilişkin usul ve esaslar ile muhasebeye yönelik bilgisayar programlarının üretilmesine ilişkin kural ve standartlara uymayanlara</t>
  </si>
  <si>
    <t>7- Kamu kurum ve kuruluşları ile gerçek ve tüzel kişilerce yapılacak işlemlerde kullanılma zorunluluğu getirilen vergi numarasını kullanmaksızın işlem yapanlara</t>
  </si>
  <si>
    <t>8- Belge basımı ile ilgili bildirim görevini tamamen veya kısmen yerine getirmeyen matbaa işletmecilerine</t>
  </si>
  <si>
    <t>- Bu bent uyarınca bir takvim yılı içinde kesilecek toplam özel usulsüzlük cezası</t>
  </si>
  <si>
    <t>9- 4358 sayılı Kanun uyarınca vergi kimlik numarası kullanma zorunluluğu getirilen kuruluşlardan yaptıkları işlemlere ilişkin bildirimleri, belirlenen standartlarda ve zamanda yerine getirmeyenlere</t>
  </si>
  <si>
    <t>10- 127 nci maddenin (d) bendi uyarınca Hazine ve Maliye Bakanlığının özel işaretli görevlisinin ikazına rağmen durmayan aracın sahibi adına</t>
  </si>
  <si>
    <t>MADDE 355</t>
  </si>
  <si>
    <t>b) Damga Vergisinde</t>
  </si>
  <si>
    <t>- Her bir kâğıt için kesilecek özel usulsüzlük cezası</t>
  </si>
  <si>
    <t>MÜKERRER</t>
  </si>
  <si>
    <t>86, 148, 149, 150, 256 ve 257 nci maddelerinde yer alan zorunluluklar ile mükerrer 257 nci madde ve Gelir Vergisi Kanununun 98/A maddesi uyarınca getirilen zorunluluklara uymayanlar</t>
  </si>
  <si>
    <t>MADDE 370</t>
  </si>
  <si>
    <t>İzaha davet</t>
  </si>
  <si>
    <t>- Kullanılan sahte veya muhteviyatı itibariyle yanıltıcı belge tutarı</t>
  </si>
  <si>
    <t>2021-  %36,20</t>
  </si>
  <si>
    <t>5.004 TL</t>
  </si>
  <si>
    <t xml:space="preserve">YMM Raporu Düzenleme Sınırı (İstisna işlemler İçin) </t>
  </si>
  <si>
    <t>(*)Faaliyet konusunu ilgilendiren tüm mükellefler</t>
  </si>
  <si>
    <t>*</t>
  </si>
  <si>
    <t>(Binde 3)</t>
  </si>
  <si>
    <t>(Binde 6)</t>
  </si>
  <si>
    <t>(Binde 10)</t>
  </si>
  <si>
    <t xml:space="preserve">VERGİNİN MATRAHI </t>
  </si>
  <si>
    <t>*Verginin matrahı, bina vergi değeri ve Tapu ve Kadastro Genel Müdürlüğünce belirlenen değerden yüksek olanıdır</t>
  </si>
  <si>
    <t xml:space="preserve">*Değerli Konut Vergisi Beyannamesi internet vergi dairesi üzerinden takip eden yılın Şubat ayının 20. Günü sonuna kadar verilir
</t>
  </si>
  <si>
    <t>2022 YILINDA UYGULANACAK CEZA MİKTARI (TL)  (Yeniden Değerleme Oranı % 36,20)</t>
  </si>
  <si>
    <t>2020 - %9,11</t>
  </si>
  <si>
    <t>2018 - %23,73</t>
  </si>
  <si>
    <t>2017 - %14,47</t>
  </si>
  <si>
    <t>2016 - %3,83</t>
  </si>
  <si>
    <t>2015 - %5,58</t>
  </si>
  <si>
    <t>2014 - %10,11</t>
  </si>
  <si>
    <t>2013 - %3,93</t>
  </si>
  <si>
    <t>2012 - %7,80</t>
  </si>
  <si>
    <t>2011 - %10,26</t>
  </si>
  <si>
    <t>2010 - %7,70</t>
  </si>
  <si>
    <t>2009 - %2,20</t>
  </si>
  <si>
    <t>Gelir Vergisi Mükelleflerinde         (2006  I. Dönemden itibaren)</t>
  </si>
  <si>
    <t>Kurumlar Vergisi Mükelleflerinde (2006  II.Dönemden itibaren)</t>
  </si>
  <si>
    <t>Kurumlar Vergisi Mükelleflerinde (2018  I. Dönemden itibaren)</t>
  </si>
  <si>
    <t>Kurumlar Vergisi Mükelleflerinde (2019  I. Dönemden itibaren)</t>
  </si>
  <si>
    <t>Kurumlar Vergisi Mükelleflerinde (2020  I. Dönemden itibaren)</t>
  </si>
  <si>
    <t>Kurumlar Vergisi Mükelleflerinde (2021  II.Dönemden itibaren)</t>
  </si>
  <si>
    <t>Kurumlar Vergisi Mükelleflerinde (2022  I. Dönemden itibaren)</t>
  </si>
  <si>
    <t>27.12.2018/30638</t>
  </si>
  <si>
    <t>30.12.2017/30286</t>
  </si>
  <si>
    <t>30.12.2016/29934</t>
  </si>
  <si>
    <t>31.12.2015/29579</t>
  </si>
  <si>
    <t>31.12.2014/29222</t>
  </si>
  <si>
    <t>29.12.2012/28512</t>
  </si>
  <si>
    <t>30.12.2011/28158</t>
  </si>
  <si>
    <t>31.12.2009 /27449</t>
  </si>
  <si>
    <t>01.01.2021-31.12.2021</t>
  </si>
  <si>
    <t>01.01.2020-31.12.2020</t>
  </si>
  <si>
    <t>01.01.2019-31.12.2019</t>
  </si>
  <si>
    <t>01.01.2018-31.12.2018</t>
  </si>
  <si>
    <t>01.01.2017-31.12.2017</t>
  </si>
  <si>
    <t>Gecikme faizi tutarı = Gecikme zammı oranı x ay sayısı x gecikme faizi uygulanacak tutar</t>
  </si>
  <si>
    <t>AÇIKLAMA</t>
  </si>
  <si>
    <t>FİİL</t>
  </si>
  <si>
    <t>Katma Değer Vergisinde Sorumluluk ve Tevkifata Tabi Mal veya Hizmetler</t>
  </si>
  <si>
    <t>Tevkifat Oranı</t>
  </si>
  <si>
    <t>Tevkifat Yapacak Olanlar</t>
  </si>
  <si>
    <t>KDV mükellefi olanların, KDV mükellefi olmayanlardan, ticari işletmeye dahil olmayan (Gayrimenkuller hariç) ve Gelir Vergisi Kanunu’nun 70’nci maddesinde sayılan mal ve hakların kiralama işlemleri</t>
  </si>
  <si>
    <t>Kiraya verenin başka faaliyetleri nedeniyle KDV mükellefiyetinin bulunmaması (sadece sorumlu sıfatıyla KDV ödeyenler bu kapsama dâhildir), Kiracının KDV mükellefi olması (sadece sorumlu sıfatıyla KDV ödeyenler bu kapsama dâhil değildir), şartlarının birlikte var olması halinde, kiracı tarafından sorumlu sıfatıyla beyan edilecektir.</t>
  </si>
  <si>
    <t>İkametgâhı, İşyeri, Kanuni Merkezi ve İş Merkezi Türkiyede Bulunmayanlar Tarafından Yapılan İşlemler,</t>
  </si>
  <si>
    <t>İkametgâhı, işyeri, kanuni merkezi ve iş merkezi Türkiye’de bulunmayanların Türkiye’de yaptığı hizmetler ile bunların yurt dışında yaptığı ancak Türkiye’de faydalanılan hizmetler KDV’ye tabi olacaktır. Ancak, hizmetin vergiden müstesna olması ve hizmetin yurt dışında yapılıp hizmetten yurt dışında faydalanılması halinde, mükellef veya sorumlu sıfatıyla KDV beyan edilmeyecektir. KDV’nin sorumlu sıfatıyla beyan edilmesi için hizmetten Türkiye’de faydalanan muhatabın KDV mükellefi olması şart değildir.</t>
  </si>
  <si>
    <t>193 sayılı Gelir Vergisi Kanununun 18 inci maddesi kapsamına giren teslim ve hizmetler;</t>
  </si>
  <si>
    <t>GVK’nın 94 üncü maddesinde belirtilen kişi, kurum ve kuruluşlara yapanların hesaplayacağı KDV’nin bu kişi veya kuruluşlar tarafından sorumlu sıfatıyla beyan edilmesi mümkün bulunmaktadır.</t>
  </si>
  <si>
    <t>KDV mükellefi olan gerçek veya tüzel kişiler (sadece sorumlu sıfatıyla KDV ödeyenler bu kapsama dahil değildir), KDV mükellefiyeti olmayan; Amatör spor kulüplerine, oyuncularının formalarında gösterilmek, Şahıslara veya kuruluşlara ait bina, arsa, arazi gibi yerlerde duvarlara yazılmak, pano olarak yerleştirilmek, gerçek veya tüzel kişiler tarafından yayımlanan dergi, kitap gibi yazılı eserlerde yayınlanmak ve benzeri şekillerde reklâm vermeleri,</t>
  </si>
  <si>
    <t>Reklâm hizmeti verenlerin KDV mükellefi olmaması halinde, reklâm hizmeti alanlar tarafından sorumlu sıfatıyla beyan edilecektir.</t>
  </si>
  <si>
    <t>İşgücü Temin Hizmeti</t>
  </si>
  <si>
    <t>Hizmet Alan tüm KDV mükellefleri ve Belirlenmiş alıcılar (KDV mükellefi olsun olmasın)(*)</t>
  </si>
  <si>
    <t>Özel güvenlik hizmetleri</t>
  </si>
  <si>
    <t>Hizmet Alan tüm KDV mükellefleri ve Belirlenmiş alıcılar (KDV mükellefi olsun olmasın)(*) Yalnızca özel güvenlik sistemlerinin kurulması bu kapsamda tevkifata tabi değildir. Ancak bu kurulumun Tebliğin (3.2.1.) bölümünde açıklanan yapım işlerinin özelliklerini taşıması halinde, bu kapsamda tevkifat uygulanacaktır.</t>
  </si>
  <si>
    <t>Pamuk, tiftik, yün ve yapağı ile ham post ve deri teslimleri</t>
  </si>
  <si>
    <t>Yemek Servisi ve Organizasyon Hizmetleri</t>
  </si>
  <si>
    <t>Belirlenmiş alıcılar (KDV mükellefi olsun olmasın) (*)</t>
  </si>
  <si>
    <t>Fason Olarak Yaptırılan Tekstil Ve Konfeksiyon İşleri, Çanta ve Ayakkabı Dikim İşleri ve Bu İşlere Aracılık Hizmetleri</t>
  </si>
  <si>
    <t>Aşağıda belirtilen aracılık hizmetlerinde, alıcılar tarafından (5/10) oranında KDV tevkifatı uygulanacaktır.</t>
  </si>
  <si>
    <t>Fason işlerle ilgili aracılık hizmetleri aşağıdaki açıklamalar çerçevesinde tevkifata tabidir.</t>
  </si>
  <si>
    <t>Bazı KDV mükellefleri;</t>
  </si>
  <si>
    <t>- Fason iş yaptıracak olanlara, fason iş yapacak işletmeleri,</t>
  </si>
  <si>
    <t>- Fason iş yapacak işletmelere, fason iş yaptıracak olanları,</t>
  </si>
  <si>
    <t>temin etmek suretiyle aracılık hizmeti vermektedir. Bu hizmetlerde aracı firmanın fason işle ilgili bir sorumluluğu bulunmamakta, sadece tarafları bir araya getirmektedir. Bu aracılık hizmetleri bu bölüm kapsamında tevkifata tabidir.</t>
  </si>
  <si>
    <t>Fason yapılmak üzere alınan işin tamamen başka firmalara fason olarak yaptırılması halinde de her iki aşamada tevkifat uygulanacaktır.</t>
  </si>
  <si>
    <t>Yapı denetim hizmetleri</t>
  </si>
  <si>
    <t>Turistik Mağazalara Verilen Müşteri Bulma/Götürme Hizmeti</t>
  </si>
  <si>
    <t>Tüm KDV mükellefleri (sadece sorumlu sıfatıyla KDV ödeyenler bu kapsama dahil değildir)</t>
  </si>
  <si>
    <t>Temizlik, Çevre ve Bahçe Bakım Hizmetleri</t>
  </si>
  <si>
    <t>Yapım işleri ile bu işlere ilişkin mühendislik mimarlık ve etüt-proje hizmetleri,</t>
  </si>
  <si>
    <t>4/10 </t>
  </si>
  <si>
    <t>Belirlenmiş alıcılar (KDV mükellefi olsun olmasın)(*)</t>
  </si>
  <si>
    <t>KDV dahil bedeli 5 milyon TL ve üzerinde olan yapım işleri ile bu yapım işleriyle birlikte ifa edilen mühendislik-mimarlık ve etüt-proje hizmetleri (Projenin genişlemesi, sözleşme bedelinin güncellenmesi ve benzeri nedenlerle iş bedelinin daha sonra 5 milyon TL’yi aşması halinde, bu durumun ortaya çıktığı tarihten itibaren tevkifat uygulanır.)</t>
  </si>
  <si>
    <t>Hizmet Alan tüm KDV mükellefleri</t>
  </si>
  <si>
    <t>Makine, teçhizat, demirbaş ve taşıtlara ait tadil, bakım ve onarım hizmetleri,</t>
  </si>
  <si>
    <t>Profesyonel Spor Kulüplerinin Yayın, Reklam ve İsim Hakkı Gelirlerine Konu İşlemleri</t>
  </si>
  <si>
    <t>Yük taşımacılığı hizmeti alımları</t>
  </si>
  <si>
    <t>5018 sayılı Kanuna ekli cetveller kapsamındaki idare, kurum ve kuruluşlar, kanunla kurulan kamu kurum ve kuruluşları, döner sermayeli kuruluşlar, kamu kurumu niteliğindeki meslek kuruluşları, bankalar, sigorta ve reasürans şirketleri, kanunla kurulan veya tüzel kişiliği haiz emekli ve yardım sandıkları ile kalkınma ajansları</t>
  </si>
  <si>
    <t>Ticari Reklam Hizmetleri (mal veya hizmetlerin tanıtım ve pazarlamasına yönelik her türlü ticari reklam hizmeti alımlarında) (reklama ilişkin danışmanlık, reklamın planlanması, reklam içeriğinin hazırlanması ve tasarımı, reklamın yayımlanması gibi reklama yönelik hizmetler dahil)</t>
  </si>
  <si>
    <t>Külçe Metal</t>
  </si>
  <si>
    <t>Hizmet Alan tüm KDV mükellefleri ve Belirlenmiş alıcılar (KDV mükellefi olsun olmasın)(*) Hurda metallerden elde edilenler dışındaki bakır, çinko ve alüminyum külçelerinin ithalatçılar ve ilk üreticiler (cevherden üretim yapanlar) tarafından yapılan teslimlerinde tevkifat uygulanmayacak, bu safhalardan sonraki el değiştirmelerde ise tevkifat uygulanacaktır. Hurda metalden elde edilen külçelerin ithalatçıları ve üreticileri tarafından tesliminde de tevkifat uygulanacaktır.</t>
  </si>
  <si>
    <t>Bakır, çinko, alüminyum ve kurşun,</t>
  </si>
  <si>
    <t>Hizmet Alan tüm KDV mükellefleri ve Belirlenmiş alıcılar (KDV mükellefi olsun olmasın)(*) Bunların, ilk üreticileri (cevherden üretim yapanlar) ile ithalatçıları tarafından tesliminde tevkifat uygulanmayacak, sonraki safhaların teslimleri ise tevkifata tabi olacaktır.</t>
  </si>
  <si>
    <t>İstisnadan vazgeçenlerin metal, plastik, lastik, kauçuk, kâğıt, cam hurda ve atıklarının tesliminde</t>
  </si>
  <si>
    <t>Hizmet Alan tüm KDV mükellefleri ve Belirlenmiş alıcılar (KDV mükellefi olsun olmasın)(*) Söz konusu malların ithalatçıları tarafından tesliminde tevkifat uygulanmayacaktır. İthalatçılar tarafından yapılacak teslimlerde, satıcı (ithalatçı) tarafından düzenlenecek faturada “Teslim edilen mal doğrudan ithalat yoluyla temin edildiğinden tevkifat uygulanmamıştır.” açıklamasına ve ithalata ilişkin fatura ve gümrük beyannamesi bilgilerine yer verilecektir.</t>
  </si>
  <si>
    <t>Diğer taraftan, kısmi tevkifat uygulaması kapsamına giren her bir işlemin KDV dahil bedeli 2.000 TL’yi (36 Seri No.lu KDV Tebliği 1/7/2021 tarihinden itibaren) aşmadığı takdirde, hesaplanan KDV tevkifata tabi tutulmayacaktır. Sınırın aşılması halinde ise tutarın tamamı üzerinden tevkifat yapılacaktır.</t>
  </si>
  <si>
    <t>(*)Belirlenmiş alıcılar (KDV mükellefi olsun olmasın):</t>
  </si>
  <si>
    <t>- 5018 sayılı Kanuna ekli cetvellerde yer alan idare, kurum ve kuruluşlar, il özel idareleri ve bunların teşkil ettikleri birlikler, belediyelerin teşkil ettikleri birlikler ile köylere hizmet götürme birlikleri,</t>
  </si>
  <si>
    <t>- Yukarıda sayılanlar dışındaki, kanunla kurulan kamu kurum ve kuruluşları,</t>
  </si>
  <si>
    <t>- Döner sermayeli kuruluşlar,</t>
  </si>
  <si>
    <t>- Kamu kurumu niteliğindeki meslek kuruluşları,</t>
  </si>
  <si>
    <t>- Kanunla kurulan veya tüzel kişiliği haiz emekli ve yardım sandıkları,</t>
  </si>
  <si>
    <t>- Bankalar,</t>
  </si>
  <si>
    <t>- Sigorta ve reasürans şirketleri,</t>
  </si>
  <si>
    <t>- Sendikalar ve üst kuruluşları,</t>
  </si>
  <si>
    <t>- Vakıf üniversiteleri,</t>
  </si>
  <si>
    <t>- Mobil elektronik haberleşme işletmecileri,</t>
  </si>
  <si>
    <t>- Büyükşehir belediyelerinin su ve kanalizasyon idareleri,*</t>
  </si>
  <si>
    <t>- Kamu iktisadi teşebbüsleri (Kamu İktisadi Kuruluşları, İktisadi Devlet Teşekkülleri),</t>
  </si>
  <si>
    <t>- Özelleştirme kapsamındaki kuruluşlar, - Türkiye Varlık Fonu ile alt fonlara devredilen kuruluşlar,*</t>
  </si>
  <si>
    <t>- Organize sanayi bölgeleri ile menkul kıymetler, vadeli işlemler borsaları dahil bütün borsalar,</t>
  </si>
  <si>
    <t>- Yarıdan fazla hissesi doğrudan yukarıda sayılan idare, kurum ve kuruluşlara ait olan (tek başına ya da birlikte) kurum, kuruluş ve işletmeler,</t>
  </si>
  <si>
    <t>- Payları Borsa İstanbul (BİST)A.Ş.’nde işlem gören şirketler,</t>
  </si>
  <si>
    <t>- Kalkınma ve yatırım ajansları. </t>
  </si>
  <si>
    <t>KDV mükellefleri tarafından, 5018 sayılı Kanuna ekli cetveller kapsamındaki idare, kurum ve kuruluşlar, kanunla kurulan kamu kurum ve kuruluşları, döner sermayeli kuruluşlar, kamu kurumu niteliğindeki meslek kuruluşları, bankalar, sigorta ve reasürans şirketleri, kanunla kurulan veya tüzel kişiliği haiz emekli ve yardım sandıkları ile kalkınma ajanslarına ifa edilen ve Tebliğde özel olarak belirlenmeyen diğer bütün hizmet ifalarında                                      (KDV Genel Uygulama Tebliği'nin I-C / 2.1.3.2.13. Diğer Hizmetler)</t>
  </si>
  <si>
    <t>KDV TEVKİFAT ORANLARI</t>
  </si>
  <si>
    <t>İşlem üzerinden hesaplanan Katma Değer Vergisinin tamamı %100</t>
  </si>
  <si>
    <t>9/10 </t>
  </si>
  <si>
    <t>5/10 </t>
  </si>
  <si>
    <t>7/10 </t>
  </si>
  <si>
    <t>2/10 </t>
  </si>
  <si>
    <t>3/10 </t>
  </si>
  <si>
    <t>MÜKERRER MADDE 257</t>
  </si>
  <si>
    <t>Teminat Tutarı</t>
  </si>
  <si>
    <t>Yeni işe başlayanlar</t>
  </si>
  <si>
    <t>Faaliyeti devam edenler</t>
  </si>
  <si>
    <t>MADDE 323</t>
  </si>
  <si>
    <t>Şüpheli alacak tutarı</t>
  </si>
  <si>
    <t>11- Tasdik raporu ibraz şartı getirilen mükellef adına</t>
  </si>
  <si>
    <t>Alt sınır</t>
  </si>
  <si>
    <t>Üst sınır</t>
  </si>
  <si>
    <t>EK MADDE 1</t>
  </si>
  <si>
    <t>Tarhiyat sonrası uzlaşmaya konu edilebilecek usulsüzlük ve özel usulsüzlük cezalarında sınır</t>
  </si>
  <si>
    <t>376 ncı maddedeki indirim oranının %50 artırımlı uygulanacağı usulsüzlük ve özel usulsüzlük cezalarında sınır</t>
  </si>
  <si>
    <t>EK MADDE 11</t>
  </si>
  <si>
    <t>M2 İnşaat Maliyet Bedelleri</t>
  </si>
  <si>
    <t>TTK İDARİ PARA CEZALARI</t>
  </si>
  <si>
    <t>Yıllık İzin Süreleri</t>
  </si>
  <si>
    <t>193 Sayılı Kanununun 23 üncü maddesinin birinci fıkrasının (10) numaralı bendinde yer alan, işverenlerce hizmet erbabının işyerine gidip gelmesi için sağlanan menfaatlere ilişkin istisna tutarı</t>
  </si>
  <si>
    <t>Gelir Vergisi Kanunu’nun 31. maddesinde yer alan sakatlık indirimi tutarları</t>
  </si>
  <si>
    <t>4/a (SSK) KAPSAMINDA SİGORTALILARIN PRİM ORANLARI</t>
  </si>
  <si>
    <t>Sigortalı</t>
  </si>
  <si>
    <t>Payı (%)</t>
  </si>
  <si>
    <t>İşveren</t>
  </si>
  <si>
    <t>Toplam</t>
  </si>
  <si>
    <t>Toplam (%)</t>
  </si>
  <si>
    <t>Malullük, Yaşlılık ve Ölüm Sigortaları Primi</t>
  </si>
  <si>
    <t>Malullük, Yaşlılık ve Ölüm Sigortaları Primi (Fiili Hizmet Süresi Zammı Uygulanan İşyerleri İçin)</t>
  </si>
  <si>
    <t>4/a (SSK) KAPSAMINDA ÇALIŞAN EMEKLİLERİN SGDP ORANLARI</t>
  </si>
  <si>
    <t>Sosyal Güvenlik Destek Primi</t>
  </si>
  <si>
    <t>4/b (Bağ-Kur) KAPSAMINDA ÇALIŞAN SİGORTALILARIN PRİM ORANLARI</t>
  </si>
  <si>
    <t>İSTEĞE BAĞLI SİGORTALILARIN PRİM ORANLARI</t>
  </si>
  <si>
    <t>4/b (Bağ-Kur) KAPSAMINDA ÇALIŞAN EMEKLİLERİN SGDP ORANLARI (01.10.2017'den itibaren)</t>
  </si>
  <si>
    <t>SGDP Kesintisine Tabi Emekli Aylığı</t>
  </si>
  <si>
    <t>2021 Yılında</t>
  </si>
  <si>
    <t>2022 Yılında</t>
  </si>
  <si>
    <t>4/b (Bağ-Kur) Sigortalılarına ilgili yılı Ocak ayında ödenen en yüksek yaşlılık aylığını geçmemek üzere, emekli aylığı üzerinden</t>
  </si>
  <si>
    <t>4/c (Devlet Memurları) KAPSAMINDA SİGORTALILARIN PRİM ORANLARI</t>
  </si>
  <si>
    <t>14,33-21</t>
  </si>
  <si>
    <t>18,50-28,50</t>
  </si>
  <si>
    <t>23,33-30</t>
  </si>
  <si>
    <t>32,50-42,50</t>
  </si>
  <si>
    <t> KESİNTİLER TOPLAMI</t>
  </si>
  <si>
    <t> BRÜT AYLIK ÜCRETİ  </t>
  </si>
  <si>
    <t> İŞVEREN İŞSİZLİK SİGORTASI (%2)  </t>
  </si>
  <si>
    <t> TOPLAM MALİYET  </t>
  </si>
  <si>
    <t> İŞÇİ İŞSİZLİK SİGORTASI (%1)</t>
  </si>
  <si>
    <t> İŞÇİ SGK PAYI (%14)</t>
  </si>
  <si>
    <t xml:space="preserve"> NET ELE GEÇEN TUTAR </t>
  </si>
  <si>
    <t>ASGARİ ÜCRET VE YASAL KESİNTİLER</t>
  </si>
  <si>
    <t>GÜN</t>
  </si>
  <si>
    <t>GÜNLÜK ÜCRET</t>
  </si>
  <si>
    <t>GELİR VERGİSİ MATRAHI</t>
  </si>
  <si>
    <t>GELİR VERGİSİ TUTARI(%0)</t>
  </si>
  <si>
    <t>DAMGA VERGİSİ TUTARI(%0)</t>
  </si>
  <si>
    <t>TEŞVİKSİZ</t>
  </si>
  <si>
    <t>EMEKLİ İŞÇİ MALİYETİ</t>
  </si>
  <si>
    <t> İŞVEREN İŞSİZLİK SİGORTASI (%0)  </t>
  </si>
  <si>
    <t> BRÜT ASGARİ ÜCRET</t>
  </si>
  <si>
    <t> BRÜT ASGARİ ÜCRET </t>
  </si>
  <si>
    <t> BRÜT ASGARİ ÜCRET  </t>
  </si>
  <si>
    <t>KAPICILAR İÇİN ASGARİ ÜCRETE GÖRE İŞÇİLİK MALİYETİ</t>
  </si>
  <si>
    <t xml:space="preserve"> KAPICILAR İÇİN ASGARİ  ÜCRET VE YASAL KESİNTİLER</t>
  </si>
  <si>
    <t>193 sayılı Kanunun 9 uncu maddesinin birinci fıkrasının (10) numaralı bendinde yer alan, internet ve benzeri elektronik ortamlar üzerinden yapılan satış hasılatında muafiyet tutarı,</t>
  </si>
  <si>
    <t>Binde 9,48</t>
  </si>
  <si>
    <t>Binde 1.89</t>
  </si>
  <si>
    <t>Binde 9.48</t>
  </si>
  <si>
    <t>1- Bilançolar    </t>
  </si>
  <si>
    <t>2- Gelir Tabloları </t>
  </si>
  <si>
    <t>3- İşletme hesabı özetleri    </t>
  </si>
  <si>
    <t>1- Maaş,ücret,gündelik,huzur hakkı,ikramiye,harcırah,tazminat karşılığı alınan paralar</t>
  </si>
  <si>
    <t>Binde 7,59</t>
  </si>
  <si>
    <t>2- Ödünç paralar için verilen makbuzlar                                      </t>
  </si>
  <si>
    <t>1- Yıllık Gelir Vergisi Beyannameleri  </t>
  </si>
  <si>
    <t>2- Kurumlar Vergisi Beyannameleri  </t>
  </si>
  <si>
    <t>3-Katma Değer Vergisi Beyannameleri  </t>
  </si>
  <si>
    <t>4- Muhtasar Vergisi Beyannameleri</t>
  </si>
  <si>
    <t>5- Diğer Vergi Beyannameleri    ( Damga vergisi beyannameleri hariç)</t>
  </si>
  <si>
    <t>6-Sosyal Güvenlik Kurumuna Verilen Sigorta Prim Bildirgeleri</t>
  </si>
  <si>
    <t>1-Mukavelenameler, taahhütnameler ve temliknameler</t>
  </si>
  <si>
    <t>2-Kira mukavelenameleri( Kira süresine göre kira bedeli üzerinden)</t>
  </si>
  <si>
    <t>3-Kefalet, teminat ve rehin senetleri</t>
  </si>
  <si>
    <t>4-Tahkinameler ve sulhnameler</t>
  </si>
  <si>
    <t>5-Fesihnameler( Belli parayı ihtiva eden bir kağıda taalluk edenler dahil)</t>
  </si>
  <si>
    <t>6-Karayolları Trafik Kanunu uyarınca kayıt ve tescil edilmiş ikinci el araçların satış ve devrine ilişkin sözleşmeler</t>
  </si>
  <si>
    <t>İnternet ve Benzeri Elektronik Ortamlar Üzerinden Yapılan Satışlarda Muafiyet</t>
  </si>
  <si>
    <t>KDV Tevkifat Oranları</t>
  </si>
  <si>
    <t>Tecil Faizi Oranı</t>
  </si>
  <si>
    <t>Vergi Adı</t>
  </si>
  <si>
    <t>YILLIK GELİR VERGİSİ</t>
  </si>
  <si>
    <t>ZIRAİ KAZANÇ GELİR VERGİSİ</t>
  </si>
  <si>
    <t>GELİR VERGİSİ S. (MUHTASAR)</t>
  </si>
  <si>
    <t>GELİR GÖTÜRÜ TİCARİ KAZANÇ</t>
  </si>
  <si>
    <t>GELİR GÖTÜRÜ SERBEST MESLEK KAZANCI</t>
  </si>
  <si>
    <t>GELİR GÖTÜRÜ ÜCRET</t>
  </si>
  <si>
    <t>DAĞITILMAYAN KAR STOPAJI</t>
  </si>
  <si>
    <t>KURUMLAR VERGİSİ</t>
  </si>
  <si>
    <t>KURUMLAR VERGİSİ STOPAJI (KVKM24)</t>
  </si>
  <si>
    <t>GELİR VERGİSİ (GMSI)</t>
  </si>
  <si>
    <t>BASIT USULDE TİCARİ KAZANC</t>
  </si>
  <si>
    <t>GERÇEK USULDE KATMA DEĞER VERGİSİ</t>
  </si>
  <si>
    <t>GÖTÜRÜ USULDE KATMA DEĞER VERGİSİ</t>
  </si>
  <si>
    <t>BANKA MUAMELELERİ VERGİSİ</t>
  </si>
  <si>
    <t>SİGORTA MUAMELELERİ VERGİSİ</t>
  </si>
  <si>
    <t>GELİR VERGİSİ GEÇİCİ VERGİ</t>
  </si>
  <si>
    <t>GELİR GEÇİCİ VERGİ</t>
  </si>
  <si>
    <t>KURUM GEÇİCİ VERGİ</t>
  </si>
  <si>
    <t>DAMGA VERGİSİ (BEYANNAMELİ DAMGA VERGİSİ MÜKELLEFİ)</t>
  </si>
  <si>
    <t>AKARYAKIT TÜKETİM VERGİSİ</t>
  </si>
  <si>
    <t>GELİR V. M.TALİH OYUNLARI ASGARİ VERGİ</t>
  </si>
  <si>
    <t>HER TÜRLÜ İSPİRTOLAR VE FÜZEL YAĞINDAN ALINAN EK VERGİ</t>
  </si>
  <si>
    <t>KURUMLAR V. M.TALİH OYUNLARI ASGARİ VERGİ</t>
  </si>
  <si>
    <t>DİĞER ÜCRETLER</t>
  </si>
  <si>
    <t>KURUMLAR VERGİSİ KURUM GEÇİCİ VERGİ</t>
  </si>
  <si>
    <t>OYUN KAĞITLARINDAN ALINAN EK VERGİ</t>
  </si>
  <si>
    <t>RÖNTGEN FİLMLERİNDEN ALINAN EK VERGİ</t>
  </si>
  <si>
    <t>MÜLGA MADEN FONU</t>
  </si>
  <si>
    <t>KAYNAK KULLANIMI DESTEKLEME FONU KESİNTİSİ</t>
  </si>
  <si>
    <t>MÜLGA KOOPERATİFÇİLİK TANITMA VE EĞİTİM FONU</t>
  </si>
  <si>
    <t>PETROL VE DOĞALGAZ ÜRÜNLERİNE İLİŞKİN ÖZEL TÜKETİM VERGİSİ</t>
  </si>
  <si>
    <t>KOLALI GAZOZ, ALKOLLÜ İÇEÇEKLER VE TÜTÜN MAMÜLLERİNE İLİŞKİN ÖZEL TÜKETİM VERGİSİ</t>
  </si>
  <si>
    <t>DAYANIKLI TÜKETİM VE DİĞER MALLARA İLİŞKİN ÖZEL TÜKETİM VERGİSİ</t>
  </si>
  <si>
    <t>TÜTÜN MAMÜLLERİNE İLİŞKİN EK VERGİ</t>
  </si>
  <si>
    <t>HER TÜRLÜ ALKOLLÜ İÇKİLERE İLİŞKİN EK VERGİ</t>
  </si>
  <si>
    <t>SAİR ŞARAP VE BİRALARA İLİŞKİN EK VERGİ</t>
  </si>
  <si>
    <t>HER TÜRLÜ ALKOLSÜZ İÇECEKLERDEN ALINAN EK VERGİ</t>
  </si>
  <si>
    <t>EĞİTİM,GENÇLİK,SPOR VE SAĞLIK HİZMETLERİ VERGİSİ</t>
  </si>
  <si>
    <t>MAHSUPLARDAN KESİLEN DAMGA VERGİSİ</t>
  </si>
  <si>
    <t>FON PAYI</t>
  </si>
  <si>
    <t>PİŞMANLIK ZAMMI</t>
  </si>
  <si>
    <t>E.KATKI PAYI</t>
  </si>
  <si>
    <t>ÖZEL İŞLEM VERGİSİ</t>
  </si>
  <si>
    <t>DAMGA VERGİSİ</t>
  </si>
  <si>
    <t>VERGİ YARGI HARÇLARI</t>
  </si>
  <si>
    <t>GECİKME FAİZİ</t>
  </si>
  <si>
    <t>GECİKME ZAMMI</t>
  </si>
  <si>
    <t>ERKEN ÖDEME İNDİRİMİ</t>
  </si>
  <si>
    <t>ALINAN DİĞER FAİZLER</t>
  </si>
  <si>
    <t>SAVUNMA SANAYİ DESTEKLEME FONU</t>
  </si>
  <si>
    <t>KONUT FONU</t>
  </si>
  <si>
    <t>KAYNAK KULLANIMI DESTEKLEME PRİMİ CEZAİ FAİZİ</t>
  </si>
  <si>
    <t>CEZAİ FAİZ(KAYNAK KULLANIMI DESTEKLEME FONU KESİNTİLERİ)</t>
  </si>
  <si>
    <t>USULSÜZLÜK CEZASI</t>
  </si>
  <si>
    <t>ÖZEL USULSÜZLÜK CEZASI</t>
  </si>
  <si>
    <t>KUSUR CEZASI</t>
  </si>
  <si>
    <t>AĞIR KUSUR CEZASI</t>
  </si>
  <si>
    <t>KAÇAKÇILIK CEZASI</t>
  </si>
  <si>
    <t>VERGİ ZİYAI CEZASI</t>
  </si>
  <si>
    <t>VUK 112/4 Maddesi Gereğince Ödenen Faiz</t>
  </si>
  <si>
    <t>EK GELİR VERGİSİ</t>
  </si>
  <si>
    <t>EK ÜCRET GELİR VERGİSİ</t>
  </si>
  <si>
    <t>EK GÖTÜRÜ TİCARİ KAZANÇ VERGİSİ</t>
  </si>
  <si>
    <t>EK GÖTÜRÜ SERBEST MESLEK KAZANCI VERGİSİ</t>
  </si>
  <si>
    <t>FAİZ VERGİSİ</t>
  </si>
  <si>
    <t>EK EMLAK VERGİSİ</t>
  </si>
  <si>
    <t>GELİR DAHİLİ TEVKİFAT</t>
  </si>
  <si>
    <t>EK KURUMLAR VERGİSİ</t>
  </si>
  <si>
    <t>KURUM DAHİLİ TEVKİFAT</t>
  </si>
  <si>
    <t>MÜNFERİT GELİR EKONOMİK DENGE V.</t>
  </si>
  <si>
    <t>ÜCRETLERDEN ALINACAK E.D.V.</t>
  </si>
  <si>
    <t>4705 Sayılı Kanuna Göre Tahsil Edilen Özel İşlem Vergisi</t>
  </si>
  <si>
    <t>MOTORLU TAŞITLAR EK VERGİSİ</t>
  </si>
  <si>
    <t>MÜLGA TRAFİK HİZMETLERİNİ GELİŞTİRME FONU REKLAM GELİRLERİ</t>
  </si>
  <si>
    <t>GELİR VE KURUM EKONOMİK DENGE VERGİSİ</t>
  </si>
  <si>
    <t>GÖTÜRÜ EKONOMİK DENGE VERGİSİ</t>
  </si>
  <si>
    <t>GELİR VE KURUM STOPAJ EKONOMİK DENGE VERGİSİ</t>
  </si>
  <si>
    <t>Akaryakıt Fiyat İstikrar Payı</t>
  </si>
  <si>
    <t>TEK BAŞINA ALINABİLEN DAMGA VERGİSİ</t>
  </si>
  <si>
    <t>TEKEL SAFİ HASILAT</t>
  </si>
  <si>
    <t>TECİLLİ ALACAKLARDAN TAHSİLAT</t>
  </si>
  <si>
    <t>İTHALATTA KAYNAK KULLANIMI DESTEKLEME FONU KESİNTİSİ</t>
  </si>
  <si>
    <t>NOTER HARÇLARI</t>
  </si>
  <si>
    <t>MOTORLU TAŞIT ARAÇLARINA İLİŞKİN ÖZEL TÜKETİM VERGİSİ (TESCİLE TABİ OLMAYANLAR)</t>
  </si>
  <si>
    <t>ERTELENEN GELİR STOPAJ (4325 4.MADDE/4369 GEÇİCİ 5.MADDE)</t>
  </si>
  <si>
    <t>ERTELENEN GELİR STOPAJ (4747 SAYILI KANUNUNUN 2.MADDESİ)</t>
  </si>
  <si>
    <t>MÜNFERİT KURUM E. D. V.</t>
  </si>
  <si>
    <t>NET AKTİF VERGİSİ</t>
  </si>
  <si>
    <t>KIYMETLİ MADEN VE ZIYNET EŞYASINDAN ALINAN VERGİ</t>
  </si>
  <si>
    <t>ÖZEL İLETİŞİM VERGİSİ</t>
  </si>
  <si>
    <t>EMANETEN YAPILAN TAHSİLAT</t>
  </si>
  <si>
    <t>NÜFUS PARA CEZASI</t>
  </si>
  <si>
    <t>SEÇİM PARA CEZASI</t>
  </si>
  <si>
    <t>ASKERLİK PARA CEZASI</t>
  </si>
  <si>
    <t>1475 SAYILI İÇ KANUNUNA BA¦LI PARA CEZASI</t>
  </si>
  <si>
    <t>3516 SAYILI KANUNA GÖRE ÖLÇÜ AYAR PARA CEZASI</t>
  </si>
  <si>
    <t>TRAFİK ZABITASI TESPİTİNE DAYALI ÖZEL USULSÜZLÜK CEZASI</t>
  </si>
  <si>
    <t>TURİZM PARA CEZASI</t>
  </si>
  <si>
    <t>TÜKETİCİYİ KORUMA KANUNUNA GÖRE KESİLEN PARA CEZASI</t>
  </si>
  <si>
    <t>ÇEVRE KİRLİLİĞİ PARA CEZASI</t>
  </si>
  <si>
    <t>ESNAF S.HARÇ</t>
  </si>
  <si>
    <t>GÜMRÜK VERGİSİ</t>
  </si>
  <si>
    <t>Yurt Dışı Çıkış Harcı</t>
  </si>
  <si>
    <t>BİLİRKİŞİ ÜCRETİ</t>
  </si>
  <si>
    <t>TÜRK ULUSLARARASI GEMİ SİCİL KAYIT HARCI</t>
  </si>
  <si>
    <t>YILLIK TONAJ HARCI</t>
  </si>
  <si>
    <t>KUR FARKI HESABI</t>
  </si>
  <si>
    <t>YÜKSEK ÖĞRENİM KREDİ BORCU HESABI</t>
  </si>
  <si>
    <t>KAYNAK KULLANIMI DESTEKLEME PRİMİ HESABI</t>
  </si>
  <si>
    <t>İHRACATTA VERGİ İADESİ HESABI</t>
  </si>
  <si>
    <t>GELİŞTİRME VE DESTEKLEME FONU HESABI</t>
  </si>
  <si>
    <t>DESTEKLEME VE FİYAT İSTİKRAR FONU HESABI</t>
  </si>
  <si>
    <t>DİPLOMA HARCI</t>
  </si>
  <si>
    <t>EK MOTORLU TAŞITLAR VERGİSİ</t>
  </si>
  <si>
    <t>VERASET VE İNTİKAL VERGİSİ</t>
  </si>
  <si>
    <t>EK TAŞIT ALIM VERGİSİ</t>
  </si>
  <si>
    <t>MOTORLU TAŞITLAR VERGİSİ</t>
  </si>
  <si>
    <t>TAŞIT ALIM VERGİSİ</t>
  </si>
  <si>
    <t>YİYECEK BEDELLERİ</t>
  </si>
  <si>
    <t>TEMİNAT O. YAPILAN THS.</t>
  </si>
  <si>
    <t>İADELERDEN ALACAKLILAR</t>
  </si>
  <si>
    <t>HESAP KART VE DEFTERLERİNE İŞLENMEYEN TAHSİLATLAR</t>
  </si>
  <si>
    <t>MERA FONU</t>
  </si>
  <si>
    <t>MERA FONU PARA CEZASI</t>
  </si>
  <si>
    <t>MÜLGA TRAFİK HİZMETLERİNİ GELİŞTİRME FONU TİCARİ PLAKA GELİRLERİ</t>
  </si>
  <si>
    <t>TAHSİLATI HIZLANDIRMA TEBLİĞİNE GÖRE VERİLEN TAHAKKUK</t>
  </si>
  <si>
    <t>DIŞ SEYAHAT HARCAMALARI VERGİSİ</t>
  </si>
  <si>
    <t>TAŞINMAZ MALLAR SATIŞ GELİRLERİ</t>
  </si>
  <si>
    <t>DİĞER TAŞINMAZ MALLAR İDARE GELİRLERİ</t>
  </si>
  <si>
    <t>TAŞINIR MALLAR SATIŞ GELİRLERİ</t>
  </si>
  <si>
    <t>PETROLDEN DEVLET HAKKI</t>
  </si>
  <si>
    <t>TİCARET SİCİL HARCI</t>
  </si>
  <si>
    <t>MADENLERDEN DEVLET HAKKI</t>
  </si>
  <si>
    <t>OYUN KAĞIDI GELİRLERİ</t>
  </si>
  <si>
    <t>PASAPORT VE KONSOLOSLUK HARÇLARI</t>
  </si>
  <si>
    <t>TRAFİK HARÇLARI</t>
  </si>
  <si>
    <t>YARGI HARÇLARI</t>
  </si>
  <si>
    <t>GEMİ VE LİMAN HARÇLARI</t>
  </si>
  <si>
    <t>DİĞER HARÇLAR</t>
  </si>
  <si>
    <t>DEĞERLİ KAĞITLAR GELİRLERİ</t>
  </si>
  <si>
    <t>TAVİZLERDEN GERİ ALINANLAR</t>
  </si>
  <si>
    <t>İKRAZLARDAN GERİ ALINANLAR</t>
  </si>
  <si>
    <t>YEM ANALİZ ÜCRETİ</t>
  </si>
  <si>
    <t>ŞEKER FİYAT FARKI</t>
  </si>
  <si>
    <t>AKARYAKIT FİYAT FARKI</t>
  </si>
  <si>
    <t>MOTORLU TAŞIT ARAÇLARINA İLİŞKİN ÖZEL TÜKETİM VERGİSİ (TESCİLE TABİ OLANLAR)</t>
  </si>
  <si>
    <t>DİĞER PARA CEZALARI</t>
  </si>
  <si>
    <t>ZİMMETLERE GEÇİRİLEN PARA VE DEĞERLERDEN BORÇLULAR</t>
  </si>
  <si>
    <t>FAZLA VE YERSİZ YAPILAN ÖDEMELERDEN BORÇLULAR</t>
  </si>
  <si>
    <t>SOSYAL DAYANIŞMA VE YARDIMLAŞMAYI TEŞVİK FONU</t>
  </si>
  <si>
    <t>TRAFİK CEZALARI</t>
  </si>
  <si>
    <t>TAKİP GİDERLERİ KARŞILIĞI ALINAN</t>
  </si>
  <si>
    <t>ÇIRAKLIK FONU</t>
  </si>
  <si>
    <t>2000/2 SAYILI BKK GEREĞİNCE YATIRIMLARI TEŞVİK FONUNA AKTIRILACAK TUTARLAR</t>
  </si>
  <si>
    <t>ÇEŞİTLİ GELİRLER</t>
  </si>
  <si>
    <t>PETROLDEN DEVLET HİSSESİ</t>
  </si>
  <si>
    <t>YÜKSEK ÖĞRENİM HARÇ KREDİSİ</t>
  </si>
  <si>
    <t>RESMİ ARABULUCULUK ÜCRETİ</t>
  </si>
  <si>
    <t>EM.SAN. 17 MAD. GELİRLERİN THK EDİLMEMESİ CEZASI</t>
  </si>
  <si>
    <t>4369/15 SUÇA İŞTİRAK EDEN KİŞİLER</t>
  </si>
  <si>
    <t>HAKSIZ ALINAN VERGİ İADESİ</t>
  </si>
  <si>
    <t>HAKSIZ ALINAN VERGİ İADESİ CEZASI</t>
  </si>
  <si>
    <t>KALDIRILAN VERGİ ARTIKLARI</t>
  </si>
  <si>
    <t>Vergi Kodu</t>
  </si>
  <si>
    <t>VERGİ KODLARI</t>
  </si>
  <si>
    <t>KDV Oranları(Güncel)</t>
  </si>
  <si>
    <t>Emlak Vergisi Oranları</t>
  </si>
  <si>
    <t>Aday Çırak ve Çıraklar İçin</t>
  </si>
  <si>
    <t>Kalfalık Yeterliliği Kazanan 12.Sınıf Öğrencileri İçin</t>
  </si>
  <si>
    <t>Çıraklar İçin Aylık Asgari Ücret  Tutarları</t>
  </si>
  <si>
    <t>Engelli Oranı</t>
  </si>
  <si>
    <t>Özel Sektör</t>
  </si>
  <si>
    <t>Kamu Sektörü</t>
  </si>
  <si>
    <t xml:space="preserve"> Asgari İhbar                    Bildirim Süresi</t>
  </si>
  <si>
    <t xml:space="preserve"> (6102 sayılı Türk Ticaret Kanununun 64. Maddesi) Tutulacak Defterler</t>
  </si>
  <si>
    <t>E-Fatura ve E-Defter Tutma Sınırı</t>
  </si>
  <si>
    <t>193 Sayılı Kanunun Mükerrer 80 inci maddesinin üçüncü fıkrasında yer alan değer artışı kazançlarına ilişkin istisna tutarı</t>
  </si>
  <si>
    <t>Eski Hükümlü veya Terör Mağduru</t>
  </si>
  <si>
    <t xml:space="preserve">KDV’li Ücret 
Miktarı </t>
  </si>
  <si>
    <t>Vergi Uyuşmazlıkları Dava Açma Süreleri</t>
  </si>
  <si>
    <t>Hizmet Süresi</t>
  </si>
  <si>
    <t>Sigorta Primine Tabi Tutulmayacak Yemek Yardımı, Çocuk ve Aile Zammı ile        Özel Sigorta Tutarları</t>
  </si>
  <si>
    <t>(GV Yardımı İstisnasında  Çocuk Sınırı Yoktur)</t>
  </si>
  <si>
    <t>25 Aralık 2021 tarihli Resmi Gazete’de yayımlanan 7349 sayılı Kanunla Asgari Geçim İndirimine (AGİ) ilişkin düzenleme ile  1 Ocak 2022 tarihinden itibaren yapılan ücret ödemelerine uygulanmak üzere yürürlükten kaldırılmıştır.</t>
  </si>
  <si>
    <t> % 2</t>
  </si>
  <si>
    <t>1. Çocuk İse</t>
  </si>
  <si>
    <t>2 .Çocuk İse</t>
  </si>
  <si>
    <t>1.300.000,00 TL</t>
  </si>
  <si>
    <t xml:space="preserve">   350.000,00 TL</t>
  </si>
  <si>
    <t>2.600.000,00 TL</t>
  </si>
  <si>
    <t>2022- %122,93</t>
  </si>
  <si>
    <t xml:space="preserve">İstanbul, Ankara, İzmir, Adana, Bursa, Gaziantep, Konya, Kayseri, Antalya,
Diyarbakır, Eskişehir, Erzurum, Mersin, Kocaeli, Samsun, Sakarya, Aydın,
Balıkesir, Denizli, Hatay, Malatya, Manisa, Kahramanmaraş, Mardin, Muğla,
Ordu, Tekirdağ, Trabzon, Şanlıurfa, Van.
</t>
  </si>
  <si>
    <t>2023 YILINDA UYGULANACAK CEZA MİKTARI (TL)  (Yeniden Değerleme Oranı % 122,93)</t>
  </si>
  <si>
    <t>Not:5083 sayılı T.C. Devletinin Para Birimi Hakkında Kanunun 2. maddesine 21/04/2005 tarihli 5335 sayılı Kanunun 22. maddesi ile eklenen fıkra uyarınca 1 TL'nin altında kalan tutarlar dikkate alınmamıştır.</t>
  </si>
  <si>
    <t>48.69</t>
  </si>
  <si>
    <t>54.44</t>
  </si>
  <si>
    <t>61.14</t>
  </si>
  <si>
    <t>69.97</t>
  </si>
  <si>
    <t>73.50</t>
  </si>
  <si>
    <t>78.62</t>
  </si>
  <si>
    <t>79.60</t>
  </si>
  <si>
    <t>80.21</t>
  </si>
  <si>
    <t>83.45</t>
  </si>
  <si>
    <t>85.51</t>
  </si>
  <si>
    <t>84.39</t>
  </si>
  <si>
    <t>64.27</t>
  </si>
  <si>
    <t>93.53</t>
  </si>
  <si>
    <t>105.01</t>
  </si>
  <si>
    <t>114.97</t>
  </si>
  <si>
    <t>121.82</t>
  </si>
  <si>
    <t>132.16</t>
  </si>
  <si>
    <t>138.31</t>
  </si>
  <si>
    <t>144.61</t>
  </si>
  <si>
    <t>143.75</t>
  </si>
  <si>
    <t>151.50</t>
  </si>
  <si>
    <t>157.69</t>
  </si>
  <si>
    <t>136.02</t>
  </si>
  <si>
    <t>97.72</t>
  </si>
  <si>
    <t>a) 18'inci madde kapsamına giren serbest meslek işleri dolayısıyla yapılan ödemelerden,</t>
  </si>
  <si>
    <t>(2009/14592 sayılı B.K.K. ile "42 nci madde kapsamına giren işler dolayısıyla bu işleri yapanlara ödenen istihkak bedellerinden (3491 sayılı Cumhurbaşkanı Kararının 1 inci maddesiyle değişen ibare; Yürürlük: yayımı izleyen ayın başından itibaren yapılan ödemelere uygulanmak üzere yayımı tarihinde)% 5(46)" Yürürlük; 3.2.2009)(4)</t>
  </si>
  <si>
    <t>"a) 70 inci maddede yazılı mal ve hakların kiralanması karşılığı yapılan ödemelerden % 20,</t>
  </si>
  <si>
    <t>b) Vakıflar (mazbut vakıflar hariç) ve derneklere ait gayrimenkullerin kiralanması karşılığında bunlara yapılan kira ödemelerinden % 20,"</t>
  </si>
  <si>
    <t>"a) Tam mükellef kurumlar tarafından; tam mükellef gerçek kişilere, gelir ve kurumlar vergisi mükellefi olmayanlara ve gelir vergisinden muaf olanlara dağıtılan, 75 inci maddenin ikinci fıkrasının (1), (2) ve (3) numaralı bentlerinde yazılı kâr paylarından (kârın sermayeye eklenmesi kâr dağıtımı sayılmaz.) % 15,</t>
  </si>
  <si>
    <t>b) Tam mükellef kurumlar tarafından; dar mükellef gerçek kişilere ve gelir vergisinden muaf olan dar mükelleflere dağıtılan, 75 inci maddenin ikinci fıkrasının (1), (2) ve (3) numaralı bentlerinde yazılı kâr paylarından (kârın sermayeye eklenmesi kâr dağıtımı sayılmaz) % 15,"</t>
  </si>
  <si>
    <t>"7. 75 inci maddenin ikinci fıkrasının (5) numaralı bendinde yazılı menkul sermaye iratlarından (Kanunla kurulan dernek ve vakıflar, Bakanlar Kurulunca vergi muafiyeti tanınan vakıflar, kamu menfaatine yararlı dernekler ile dernek ve vakıf olmamakla birlikte; odalar, borsalar, meslek örgütleri ve bunların üst kuruluşları, siyasi partiler, emekli ve yardım sandıkları gibi vergi uygulamalarında dernek ve vakıf olarak kabul edilenler hariç, dernek ve vakıflar dahil) </t>
  </si>
  <si>
    <t>bc) (ba) ve (bb)'de belirtilenler dışında kalanlar için % 10, (18)"</t>
  </si>
  <si>
    <t>"8. Mevduat faizlerinden (Kanunla kurulan dernek ve vakıflar, ,(700 Sayılı KHK'nın 45 nci maddesiyle değişen ibare; Yürürlük: 09.07.2018) Cumhurbaşkanınca(44) vergi muafiyeti tanınan vakıflar, kamu menfaatine yararlı dernekler ile dernek ve vakıf olmamakla birlikte; odalar, borsalar, meslek örgütleri ve bunların üst kuruluşları, siyasi partiler, emekli ve yardım sandıkları gibi vergi uygulamalarında dernek ve vakıf olarak kabul edilenler hariç, dernek ve vakıflar dahil) % 15,"</t>
  </si>
  <si>
    <t>"9. 75 inci maddenin ikinci fıkrasının (12) numaralı bendinde yer alan menkul sermaye iratlarından (Kanunla kurulan dernek ve vakıflar, ,(700 Sayılı KHK'nın 45 nci maddesiyle değişen ibare; Yürürlük: 09.07.2018) Cumhurbaşkanınca(44) vergi muafiyeti tanınan vakıflar, kamu menfaatine yararlı dernekler ile dernek ve vakıf olmamakla birlikte; odalar, borsalar, meslek örgütleri ve bunların üst kuruluşları, siyasi partiler, emekli ve yardım sandıkları gibi vergi uygulamalarında dernek ve vakıf olarak kabul edilenler hariç, dernek ve vakıflar dahil) % 15,"</t>
  </si>
  <si>
    <t>d)(7338 sayılı kanunun 7 nci maddesiyle kaldırılan bent; Yürürlük: 26.10.2021)(47)</t>
  </si>
  <si>
    <t>"13. Esnaf muaflığından yararlananlara mal ve hizmet alımları karşılığında yapılan ödemelerden,</t>
  </si>
  <si>
    <t>d) Diğer hizmet alımları (a, b ve c alt bentleri hariç olmak üzere mal ve hizmet bedelinin ayrılamaması hali de bu kapsamdadır) için % 10,"</t>
  </si>
  <si>
    <t>i) Sermaye azaltımı yoluyla itfa etmeleri hâlinde iktisap bedeli ile hisse senetlerinin veya ortaklık paylarının itibari değeri arasındaki fark tutar sermaye azaltımına ilişkin kararın ticaret sicilinde tescil edildiği tarih,</t>
  </si>
  <si>
    <t>ii) İktisap bedelinin altında bir bedel karşılığında elden çıkarmaları hâlinde iktisap bedeli ile elden çıkarma bedeli arasındaki fark tutar elden çıkarma tarihi,</t>
  </si>
  <si>
    <t>iii) İktisap ettikleri tarihten itibaren iki tam yıl içerisinde, sermaye azaltımı yoluyla itfa etmemeleri veya elden çıkarmamaları hâlinde, iktisap bedeli ile hisse senetlerinin veya ortaklık paylarının itibari değeri arasındaki fark tutar iktisap tarihinden itibaren iki tam yıllık sürenin son günü,</t>
  </si>
  <si>
    <t>itibarıyla dağıtılmış kâr payı sayılır ve bu tutarlar üzerinden %15 oranında vergi tevkifatı yapılır. Bu fıkra kapsamında tevkif edilen vergiler herhangi bir vergiden mahsup edilemez. Cumhurbaşkanı, tam mükellef sermaye şirketinin paylarının Borsa İstanbul'da işlem görüp görmemesine, işlem gören paylarının toplam payları içindeki oranına, geri alınan payların Borsa İstanbul'da işlem gören paylardan olup olmamasına, tam mükellef kurumlardan geri alınıp alınmamasına, tam mükellef sermaye şirketinin yıllık satış hasılatı ve diğer gelirlerinin toplam tutarına göre ayrı ayrı ya da birlikte, bu oranı sıfıra kadar indirmeye veya bir katına kadar artırmak suretiyle yeniden tespit etmeye yetkilidir.</t>
  </si>
  <si>
    <t>- Tam ve dar mükellefler ile gerçek ve tüzel kişiler itibariyle,</t>
  </si>
  <si>
    <t>- 6 numaralı bendin (b) alt bendinde yer alan menkul sermaye iratları kapsamına giren Devlet tahvili, Hazine bonosu faizleri ve Toplu Konut İdaresi ile Kamu Ortaklığı İdaresi'nce çıkartılan menkul kıymetlerin gelirlerine isabet eden kısım için (bu kısım, bu faiz ve gelirlerin toplam kurum hasılatı içindeki payına göre hesaplanır),</t>
  </si>
  <si>
    <t>(2003/6577 sayılı B.K.K. ile %0. Yürürlük; 1.1.2004) (Önceki hadler için; 98/12225 sayılı B.K.K.'ya bakınız.)</t>
  </si>
  <si>
    <t>a) Hayvanlar ve bunların mahsulleri ile kara ve su avcılığı mahsulleri için,</t>
  </si>
  <si>
    <t>(46) (Değişmeden önceki şekli)% 3</t>
  </si>
  <si>
    <t>2. Yaptıkları serbest meslek işleri dolayısıyla bu işleri icra edenlere yapılan ödemelerden (4369 sayılı Kanunun 81/C-8 maddesiyle değişen ibare. Yürürlük; 1.1.1999) (Noterlere(1) serbest meslek faaliyetlerinden dolayı yapılan ödemeler hariç);</t>
  </si>
  <si>
    <t>b) Diğerlerinden, (2009/14592 sayılı B.K.K. ile %20. Yürürlük; 3.2.2009)(3)</t>
  </si>
  <si>
    <t>3. 42 nci madde kapsamına giren işler dolayısıyla bu işleri yapanlara (kurumlar dahil) ödenen istihkak bedellerinden,</t>
  </si>
  <si>
    <t>4. Dar mükellefiyete tabi olanlara, telif ve patent haklarının satışı dolayısıyla yapılan ödemelerden,</t>
  </si>
  <si>
    <t>5. a) 70 inci maddede yazılı mal ve hakların kiralanması karşılığı yapılan ödemelerden, (5)</t>
  </si>
  <si>
    <t>b) (5035 Sayılı Kanunun 48/4-d maddesiyle değişen ibare. Geçerlilik; 01.01.2004, Yürürlük; 02.01.2004) Vakıflar (mazbut vakıflar hariç)(6) ve derneklere ait gayrimenkullerin kiralanması karşılığında bunlara yapılan kira ödemelerinden,(7)</t>
  </si>
  <si>
    <t>c) Kooperatiflere ait gayrimenkullerin kiralanması karşılığında bunlara yapılan kira ödemelerinden,(8)</t>
  </si>
  <si>
    <t>(6322 sayılı kanunun 10.maddesiyle eklenen alt bent; Yürürlük 15.06.2012)d) Yabancı devletlere, yabancı kamu idare ve kuruluşları ile uluslararası kuruluşlara ait diplomatik statüsübulunmayan gayrimenkullerin kiralanması karşılığında bunlara yapılan kira ödemelerinden</t>
  </si>
  <si>
    <t>6. a) Dağıtılsın veya dağıtılmasın Kurumlar Vergisi Kanunu'nun 8 inci maddesinin 4 numaralı bendinin;</t>
  </si>
  <si>
    <t>i) (a), (c) ve (d) bentlerinde yazılı kazançlardan, (9)</t>
  </si>
  <si>
    <t>ii) (b) alt bendinde yazılı kazançlardan, (9)</t>
  </si>
  <si>
    <t>i) Tam mükellef kurumlar tarafından; tam mükellef gerçek kişilere, gelir ve kurumlar vergisi mükellefi olmayanlara ve bu vergilerden muaf olanlara dağıtılan, 75 inci maddenin ikinci fıkrasının (1), (2) ve (3) numaralı bentlerinde yazılı kâr paylarından (kârın sermayeye eklenmesi kâr dağıtımı sayılmaz.) (10)</t>
  </si>
  <si>
    <t>ii) Tam mükellef kurumlar tarafından; dar mükellef gerçek kişilere, dar mükellef kurumlara (Türkiye'de bir işyeri veya daimi temsilci aracılığıyla kâr payı elde edenler hariç) ve gelir ve kurumlar vergisinden muaf olan dar mükelleflere dağıtılan, 75 inci maddenin ikinci fıkrasının (1), (2) ve (3) numaralı bentlerinde yazılı kâr paylarından (Kârın sermayeye eklenmesi kâr dağıtımı sayılmaz.), (10)</t>
  </si>
  <si>
    <t>iii) 75 inci maddenin ikinci fıkrasının (4) numaralı bendinde yazılı menkul sermaye iradının ana merkeze aktarılan tutarı üzerinden, (11) (12)</t>
  </si>
  <si>
    <t>7- 75 inci maddenin ikinci fıkrasının 5 numaralı bendinde yazılı menkul sermaye iratlarından (5228 sayılı Kanunun 29 uncu maddesiyle değiştirilen parantez içi ibare. Yürürlük; 01.01.2005) (Kanunla kurulan dernek ve vakıflar,(700 Sayılı KHK'nın 45 nci maddesiyle değişen ibare; Yürürlük: 09.07.2018) Cumhurbaşkanınca(44) vergi muafiyeti tanınan vakıflar, kamu menfaatine yararlı dernekler ile dernek ve vakıf olmamakla birlikte; odalar, borsalar, meslek örgütleri ve bunların üst kuruluşları, siyasi partiler, emekli ve yardım sandıkları gibi vergi uygulamalarında dernek ve vakıf olarak kabul edilenler hariç, dernek ve vakıflar ile tam mükellef kurumlara ödenenler dahil) (14)</t>
  </si>
  <si>
    <t>a) Devlet tahvili faizlerinden, (15)</t>
  </si>
  <si>
    <t>b) Hazine bonosu faizlerinden, (15)</t>
  </si>
  <si>
    <t>c) (4369 sayılı Kanunun 48 inci maddesiyle değiştirilen bent. Yürürlük; 29.7.1998) Toplu Konut İdaresi, (6322 sayılı kanunun 10.maddesiyle değişen ibare; Yürürlük 15.06.2012)28/3/2002 tarihli ve 4749 sayılı Kamu Finansmanı ve Borç Yönetiminin Düzenlenmesi Hakkında Kanuna göre kurulan varlık kiralama şirketleri(39) ve Özelleştirme İdaresi'nce çıkarılan menkul kıymetlere sağlanan gelirlerden(16), (15)</t>
  </si>
  <si>
    <t>d) Nama yazılı tahvil faizlerinden, (17)</t>
  </si>
  <si>
    <t>e) Hamiline yazılı tahvil faizlerinden, (17)</t>
  </si>
  <si>
    <t>f) (5582 sayılı Kanunun 29 uncu maddesiyle eklenen bent Yürürlük; 06.03.2007) İpotek finansmanı kuruluşları ve konut finansmanı kuruluşları tarafından ihraç edilen ipotekli sermaye piyasası araçlarından elde edilen kâr payı ve faiz gelirlerinden,</t>
  </si>
  <si>
    <t>g) Diğerlerinden, (17)</t>
  </si>
  <si>
    <t>8. Mevduat faizlerinden (5228 sayılı Kanunun 29 uncu maddesiyle değiştirilen parantez içi ibare. Yürürlük; 01.01.2005) (Kanunla kurulan dernek ve vakıflar, (700 Sayılı KHK'nın 45 nci maddesiyle değişen ibare; Yürürlük: 09.07.2018) Cumhurbaşkanınca(44) vergi muafiyeti tanınan vakıflar, kamu menfaatine yararlı dernekler ile dernek ve vakıf olmamakla birlikte; odalar, borsalar, meslek örgütleri ve bunların üst kuruluşları, siyasi partiler, emekli ve yardım sandıkları gibi vergi uygulamalarında dernek ve vakıf olarak kabul edilenler hariç, dernek ve vakıflar ile tam mükellef kurumlara ödenenler dahil);(14)</t>
  </si>
  <si>
    <t>a) Döviz tevdiat hesaplarına yürütülen faizler ile özel finans kurumlarınca döviz katılma hesaplarına ödenen kar paylarından, (20)</t>
  </si>
  <si>
    <t>b) Nama yazılı mevduat hesaplarına yürütülen faizlerden, (20)</t>
  </si>
  <si>
    <t>c) Hamiline yazılı mevduat hesaplarına yürütülen faizlerden, (20)</t>
  </si>
  <si>
    <t>d) Diğerlerinden, (21)</t>
  </si>
  <si>
    <t>9. 75 inci maddenin ikinci fıkrasının 12 numaralı bendinde yer alan menkul sermaye iratlarından (5228 sayılı Kanunun 29 uncu maddesiyle değiştirilen parantez içi ibare. Yürürlük; 01.01.2005) (Kanunla kurulan dernek ve vakıflar,(700 Sayılı KHK'nın 45 nci maddesiyle değişen ibare; Yürürlük: 09.07.2018) Cumhurbaşkanınca(44) vergi muafiyeti tanınan vakıflar, kamu menfaatine yararlı dernekler ile dernek ve vakıf olmamakla birlikte; odalar, borsalar, meslek örgütleri ve bunların üst kuruluşları, siyasi partiler, emekli ve yardım sandıkları gibi vergi uygulamalarında dernek ve vakıf olarak kabul edilenler hariç, dernek ve vakıflar ile tam mükellef kurumlara ödenenler dahil) (14)</t>
  </si>
  <si>
    <t>a) Faizsiz olarak kredi verenlere ödenen kâr paylarından, (23)</t>
  </si>
  <si>
    <t>b) Kâr ve zarar ortaklığı belgesi karşılığı ödenen kâr paylarından, (23)</t>
  </si>
  <si>
    <t>c) Özel finans kurumlarınca kâr ve zarara katılma hesabı karşılığında ödenen kâr paylarından, (23)</t>
  </si>
  <si>
    <t>10.a) 6322 sayılı kanunun 10. maddesiyle değişen alt bent; Yürürlük 01.07.2012) Başbayiler hariç olmak üzere, 14/3/2007 tarihli ve 5602 sayılı Şans Oyunları Hasılatından Alınan Vergi, Fon ve Payların Düzenlenmesi Hakkında Kanunda tanımlanan şans oyunlarına ilişkin olarak; bilet, kupon ve benzerlerini satanlara, düzenlenen her türlü bahis ve şans oyunlarının oynatılmasına aracılık edenlere, diğer kişilerce çıkartılan bu nitelikteki biletleri satanlara yapılan komisyon, prim ve benzeri ödemelerden (2012/3322 sayılı B.K.K. ile %15 Yürürlük; 01.07.2012)(40)</t>
  </si>
  <si>
    <t>b) 4077 sayılı Tüketicinin Korunması Hakkında Kanun'a göre gerçek ve tüzel kişilerin mallarını iş akdi ile bağlı olmaksızın bunlar adına kapı kapı dolaşmak suretiyle tüketiciye satanlara bu faaliyetleriyle ilgili olarak yapılan komisyon, prim ve benzeri ödemelerden.(25) (2009/14592 sayılı B.K.K. ile %20. Yürürlük; 3.2.2009)(26)</t>
  </si>
  <si>
    <t>11. (4108 sayılı Kanunun 23 üncü maddesiyle değişen bent. Yürürlük; 1.8.1995) Çiftçilerden satın alınan ziraî mahsuller ve hizmetler için yapılan ödemelerden;(27)</t>
  </si>
  <si>
    <t>i) Ticaret borsalarında tescil ettirilerek satın alınanlar için (2009/14592 sayılı B.K.K. ile % 1. Yürürlük; 3.2.2009)(28),</t>
  </si>
  <si>
    <t>ii) (i) alt bendi dışında kalanlar için (2009/14592 sayılı B.K.K. ile % 2. Yürürlük; 3.2.2009)(28),</t>
  </si>
  <si>
    <t>b) Diğer ziraî mahsuller için,</t>
  </si>
  <si>
    <t>i) Ticaret borsalarında tescil ettirilerek satın alınan zirai mahsuller için (2009/14592 sayılı B.K.K. ile %2. Yürürlük; 3.2.2009)(28),</t>
  </si>
  <si>
    <t>ii) (i) alt bendi dışında kalanlar için (2009/14592 sayılı B.K.K. ile % 4. Yürürlük; 3.2.2009)(28),</t>
  </si>
  <si>
    <t>c) Ziraî faaliyet kapsamında ifa edilen hizmetler için,</t>
  </si>
  <si>
    <t>i) Orman idaresine veya orman idaresine karşı taahhütte bulunan kurumlara yapılan ormanların ağaçlandırılması, bakımı, kesimi, ürünlerin toplanması, taşınması ve benzeri hizmetler için (2009/14592 sayılı B.K.K. ile %2. Yürürlük; 3.2.2009)(28),</t>
  </si>
  <si>
    <t>ii) Diğer hizmetler için (2009/14592 sayılı B.K.K. ile %4. Yürürlük; 3.2.2009)(28),</t>
  </si>
  <si>
    <t>12. PTT acenteliği yapanlara, bu faaliyetleri nedeniyle ödenen komisyon bedeli üzerinden, (2009/14592 sayılı B.K.K. ile %20. Yürürlük; 3.2.2009)(30)</t>
  </si>
  <si>
    <t>13. (4108 sayılı Kanunun 23 üncü maddesiyle değişen bent. Yürürlük; 1.8.1995) (4369 sayılı Kanunun 81/C-8 inci maddesiyle değişen ibare. Yürürlük; 1.1.1999) Esnaf muaflığından(31) yararlananlara mal ve hizmet alımları karşılığında yapılan ödemelerden,(32) (28)</t>
  </si>
  <si>
    <t>ç) (2018/11750 sayılı BKK ile Yürürlük 18/5/2018) 9 uncu maddenin birinci fıkrasının (9) numaralı bendi kapsamında esnaf muaflığından yararlananlara ihtiyaç fazlası elektrik bedeli olarak yapılan ödemeler üzerinden % 0,"</t>
  </si>
  <si>
    <t>14. 75 inci maddenin ikinci fıkrasının 14 numaralı bendinde yer alan menkul sermaye iratlarından (5228 sayılı Kanunun 29 uncu maddesiyle değiştirilen parantez içi ibare. Yürürlük; 01.01.2005) (Kanunla kurulan dernek ve vakıflar, (700 Sayılı KHK'nın 45 nci maddesiyle değişen ibare; Yürürlük: 09.07.2018) Cumhurbaşkanınca(44) vergi muafiyeti tanınan vakıflar, kamu menfaatine yararlı dernekler ile dernek ve vakıf olmamakla birlikte; odalar, borsalar, meslek örgütleri ve bunların üst kuruluşları, siyasi partiler, emekli ve yardım sandıkları gibi vergi uygulamalarında dernek ve vakıf olarak kabul edilenler hariç, dernek ve vakıflar ile tam mükellef kurumlara ödenenler dahil) (14) (33)</t>
  </si>
  <si>
    <t>"14. 75 inci maddenin ikinci fıkrasının (14) numaralı bendinde yer alan menkul sermaye iratlarından (Kanunla kurulan dernek ve vakıflar, (700 Sayılı KHK'nın 45 nci maddesiyle değişen ibare; Yürürlük: 09.07.2018) Cumhurbaşkanınca(44) vergi muafiyeti tanınan vakıflar, kamu menfaatine yararlı dernekler ile dernek ve vakıf olmamakla birlikte; odalar, borsalar, meslek örgütleri ve bunların üst kuruluşları, siyasi partiler, emekli ve yardım sandıkları gibi vergi uygulamalarında dernek ve vakıf olarak kabul edilenler hariç, dernek ve vakıflar dahil) % 15,"</t>
  </si>
  <si>
    <t>15. (4697 sayılı Kanunun 8 inci maddesiyle eklenen bent. Yürürlük; 07.10.2001)</t>
  </si>
  <si>
    <t>a) 75 inci maddenin ikinci fıkrasının (15) numaralı bendinin (a) alt bendinde yer alan menkul sermaye iratlarından, (2009/14592 sayılı B.K.K. ile %15. Yürürlük; 3.2.2009)(34)</t>
  </si>
  <si>
    <t>b) 75 inci maddenin ikinci fıkrasının (15) numaralı bendinin (b) alt bendinde yer alan menkul sermaye iratlarından, (2009/14592 sayılı B.K.K. ile %10. Yürürlük; 3.2.2009)(34)</t>
  </si>
  <si>
    <t>c) (6327 sayılı Kanunun 9 ncu maddesiyle kaldırılan alt bent. Yürürlük; 29.08.2012)(43)</t>
  </si>
  <si>
    <t>a) 75 inci maddenin ikinci fıkrasının (16) numaralı bendinin (a) alt bendinde yer alan menkul sermaye iratlarından (2012/3571 sayılı B.K.K. ile %15. Yürürlük; 29/8/2012 tarihinden geçerli olmak üzere 06.09.2012),</t>
  </si>
  <si>
    <t>b) 75 inci maddenin ikinci fıkrasının (16) numaralı bendinin (b) alt bendinde yer alan menkul sermaye iratlarından (2012/3571 sayılı B.K.K. ile %10. Yürürlük; 29/8/2012 tarihinden geçerli olmak üzere 06.09.2012),</t>
  </si>
  <si>
    <t>c) 75 inci maddenin ikinci fıkrasının (16) numaralı bendinin (c) alt bendinde yer alan menkul sermaye iratlarından (2012/3571 sayılı B.K.K. ile %5. Yürürlük; 29/8/2012 tarihinden geçerli olmak üzere 06.09.2012),</t>
  </si>
  <si>
    <t>17. 75 inci maddenin ikinci fıkrasının (17) numaralı bendi kapsamındaki menkul sermaye iratlarından,</t>
  </si>
  <si>
    <t>18. ((6745 sayılı Kanunun 7 nci maddesiyle eklenen bent, Yürürlük; 07.09.2016) Vergi Usul Kanununun 11 inci maddesinin yedinci fıkrası kapsamına giren ödemelerden,</t>
  </si>
  <si>
    <t>(5615 sayılı Kanunun 6 ncı maddesiyle eklenen bent. Yürürlük; 04.04.2007) Vergilendirme rejiminin, Türk vergi sisteminin sahip olduğu vergilendirme kapasitesi ile en az aynı düzeyde bir vergilendirme imkânı sağlayıp sağlamadığı ve bilgi değişiminde bulunup bulunmadığı hususu da göz önünde bulundurulmak suretiyle, ,(700 Sayılı KHK'nın 45 nci maddesiyle değişen ibare; Yürürlük: 09.07.2018) Cumhurbaşkanınca(44) ilan edilecek ülkelerde yerleşik veya faaliyette bulunanlara (Türkiye'de yerleşik olanların bu ülkelerde bulunan işyerleri dahil) nakden veya hesaben yapılan veya tahakkuk ettirilen her türlü ödemeler üzerinden, bu ödemelerin verginin konusuna girip girmediğine veya ödeme yapılanın mükellef olup olmadığına bakılmaksızın % 30 oranında vergi kesintisi yapılır. Emsaline uygun fiyatlarla satın alınan mal ve iştirak hisseleri için yapılan ödemeler, emsaline uygun fiyatlarla, deniz ve hava ulaştırma araçlarının kiralanması için yapılan ödemeler ile yapılan işin tamamlanabilmesi bakımından zorunluluk arz eden geçiş ücreti, liman ücreti gibi ödemeler üzerinden yapılacak kesinti oranını; her bir ödeme türü, faaliyet konusu ya da sektör itibarıyla ayrı ayrı belirlemeye, sıfıra kadar indirmeye veya kanunî seviyesine kadar getirmeye ,(700 Sayılı KHK'nın 45 nci maddesiyle değişen ibare; Yürürlük: 09.07.2018) Cumhurbaşkanı(45) yetkilidir. Yurt dışındaki finans kuruluşlarından temin edilen borçlanmalara ilişkin anapara, faiz ve kâr payı ödemeleri ile sigorta ve reasürans ödemeleri üzerinden bu fıkra uyarınca vergi kesintisi yapılmaz.</t>
  </si>
  <si>
    <t>(7194 sayılı kanunun 16 ncı maddesiyle eklenen fıkra; Yürürlük: 07.12.2019) 9/6/1932 tarihli ve 2004 sayılı İcra ve İflas Kanunu ile 19/3/1969 tarihli ve 1136 sayılı Avukatlık Kanunu uyarınca karşı tarafa yükletilen vekalet ücretini (icra ve iflas müdürlüklerine yatırılanlar dâhil) ödeyenler tarafından gelir vergisi tevkifatı yapılır.</t>
  </si>
  <si>
    <t>(7256 sayılı kanunun 17 nci maddesiyle eklenen fıkra; Yürürlük: 17.11.2020)Tam mükellef sermaye şirketlerinin iktisap ettikleri kendi hisse senetlerini veya ortaklık paylarını,</t>
  </si>
  <si>
    <t>(4842 sayılı Kanunun 12 nci maddesiyle değişen fıkra. Yürürlük; 24.04.2003) Bu maddenin (6) numaralı bendinin (a) alt bendine göre üzerinden vergi tevkifatı yapılan kurum kazancından kâr payı alanlara, tevkif suretiyle alınan vergi red ve iade olunmaz.(35)</t>
  </si>
  <si>
    <t>,(700 Sayılı KHK'nın 45 nci maddesiyle değişen ibare; Yürürlük: 09.07.2018) Cumhurbaşkanı(45), bu maddede yer alan tevkifat nispetini, her bir ödeme ve gelir için ayrı ayrı sıfıra kadar indirmeye veya bir katına kadar artırmak suretiyle yeniden tespit etmeye yetkilidir. Bu yetki;</t>
  </si>
  <si>
    <t>-(6322 sayılı kanunun 10.maddesiyle değişen ibare; Yürürlük 15.06.2012)6, 7, 8, 9 ve 16 numaralı(41) bentlerde yer alan kazanç ve iratlardan; mevduat veya menkul kıymetin vadesi, menkul kıymetlerin türleri ile bankalar ve 2499 sayılı Sermaye Piyasası Kanununa göre kurulan aracı kurumlar arasındaki borsa para piyasasında değerlendirilen paralara ödenen faizler için,(36)</t>
  </si>
  <si>
    <t>- (4108 sayılı Kanunun 23 üncü maddesiyle değişen alt bent. Yürürlük; 1.8.1995) 11 numaralı bent gereğince zirai mahsul bedelleri üzerinden yapılacak vergi tevkifatında, zirai mahsulün ticaret borsalarında tescil ettirilerek satılıp satılmadığına veya destekleme kapsamında alım yapan kurumlar ile diğerlerine, zirai faaliyet kapsamında ifa edilen hizmetler için de faaliyetin türü ve niteliğine, münhasıran zirai alet ve makinalarla verilen hizmetlere veya zirai işletmenin başka kişilerin işlerinde kullandırılmak suretiyle yapılmasına göre,(37)</t>
  </si>
  <si>
    <t>- (4108 sayılı Kanunun 23 üncü maddesiyle değişen alt bent. Yürürlük; 1.8.1995) 13 numaralı bentte yer alan ödemelerde ödeme yapılan kişilerin mükellef olup olmadıklarına, ödemenin konusunun emtia veya hizmet alımı, emtia ve hizmet alımının birlikte olmasına, iş grupları, iş nev'ileri, sektörler ve emtia gruplarına göre,(38)</t>
  </si>
  <si>
    <t>(6327 sayılı kanunun 9.maddesiyle eklenen paragraf; Yürürlük 29.08.2012)- Birinci fıkranın (15) ve (16) numaralı bentlerinde yer alan menkul sermaye iratlarından; prim ve katkı paylarının, ücretin safi tutarı ile ticari kazancın tespitinde veya diğer gelir unsurlarına ilişkin gelir vergisi matrahının tespitinde indirim konusu yapılıp yapılmadığına, indirim konusu yapılması halinde indirime esas süreye, Devlet katkısı elde edilip edilmediğine veya Devlet katkısı elde edilen süreye, sigortalı ve katılımcıların kalış sürelerine ve ayrılma biçimlerine göre,</t>
  </si>
  <si>
    <t>,(700 Sayılı KHK'nın 45 nci maddesiyle değişen ibare; Yürürlük: 09.07.2018) Cumhurbaşkanı(45), bu maddede yer alan tevkifat nispetini, kara, deniz ve hava ulaştırması işiyle iştigal eden dar mükellefler için, ülkeler itibariyle ve karşılıklı olmak şartıyla, ayrı ayrı veya topluca sıfıra kadar indirmeye veya bir katına kadar artırmak suretiyle yeniden tespit etmeye yetkilidir.</t>
  </si>
  <si>
    <t>(4761 sayılı Kanunun 2 nci maddesiyle eklenen fıkra. Yürürlük; 01.07.2002) Maliye Bakanlığı, vergiye tâbi işlemlere taraf veya aracı olanları verginin ödenmesinden sorumlu tutabilir.</t>
  </si>
  <si>
    <t>(1) (Değişmeden önceki şekli) 69 uncu maddede yazılı olanlara ve noterlere</t>
  </si>
  <si>
    <t>(2) Önceki hadler için;99/13230, 93/5148, 2003/6577 sayılı B.K.K.'lara bakınız</t>
  </si>
  <si>
    <t>(3) Önceki hadler için; 99/13646, 99/13623, 93/5148, 2003/6577, 2006/11449 sayılı B.K.K.'lara bakınız.</t>
  </si>
  <si>
    <t>(4) Önceki hadler için; 93/5148, 2003/6577, 2006/11449 sayılı B.K.K.'lara bakınız</t>
  </si>
  <si>
    <t>(5) Önceki hadler için; 99/13646, 99/12623, 96/8955, 95/6529, 93/5148, 2003/6577, 2006/11449 sayılı B.K.K.'lara bakınız.</t>
  </si>
  <si>
    <t>(6) (Değişmeden önceki şekli)Vakıflar</t>
  </si>
  <si>
    <t>(7) Önceki hadler için; 95/6424, 93/5148, 2003/6577, 2006/11449 sayılı B.K.K.'lara bakınız.</t>
  </si>
  <si>
    <t>(8) Önceki hadler için; 96/8955, 95/6429, 93/5148, 2003/6577, 2006/11449 sayılı B.K.K.'lara bakınız. (Kurumlar için bakınız; 5520 sayılı Kurumlar Vergisi Kanununun geçici 1 inci maddesinin birinci fıkrası ile aynı Kanunun 15 ve 30 uncu maddeleri uyarınca yayımlanan 2009/14593 ve 2009/14594 sayılı B.K.K.'ları.)</t>
  </si>
  <si>
    <t>(9) Önceki hadler için; 93/5148, 2003/6577 sayılı B.K.K.'lara bakınız (Kurumlar için bakınız; 5520 sayılı Kurumlar Vergisi Kanununun geçici 1 inci maddesinin birinci fıkrası ile aynı Kanunun 15 ve 30 uncu maddeleri uyarınca yayımlanan 2009/14593 ve 2009/14594 sayılı B.K.K.'ları.)</t>
  </si>
  <si>
    <t>(10) Önceki hadler için; 2003/5590, 2003/6577, 2006/10731 sayılı B.K.K.'lara bakınız</t>
  </si>
  <si>
    <t>(11) Önceki hadler için; 2003/5590, 2003/6577, 2006/10731 sayılı B.K.K.'lara bakınız (Kurumlar için bakınız; 5520 sayılı Kurumlar Vergisi Kanununun geçici 1 inci maddesinin birinci fıkrası ile aynı Kanunun 15 ve 30 uncu maddeleri uyarınca yayımlanan 2009/14593 ve 2009/14594 sayılı B.K.K.'ları.)</t>
  </si>
  <si>
    <t>b) (4369 sayılı Kanunun 48 inci maddesiyle, 1999 hesap dönemi kurum kazançlarından başlamak üzere değişen bent. Yürürlük; 01.01.1999) ,</t>
  </si>
  <si>
    <t>1) Halka açık anonim şirketlerde, (99/13230 sayılı B.K.K. ile %5. Geçerlilik; 1.9.1999, Yürürlük; 25.8.1999)(Önceki hadler için, 93/5148 sayılı B.K.K. ile %10.)</t>
  </si>
  <si>
    <t>2) Diğerlerinde, (99/13230 sayılı B.K.K. ile %15. Geçerlilik; 1.9.1999, Yürürlük; 25.8.1999) (Önceki hadler için 99/13230 sayılı B.K.K. ile %15, 95/7593, 93/5148 sayılı B.K.K.'lar ile %20.)</t>
  </si>
  <si>
    <t>ii) (4605 sayılı Kanunun 4 üncü maddesiyle değişen bent. Yürürlük; 30.11.2000) Kurumlar Vergisi Kanununun 8 inci maddesinin (1) numaralı bendinde yer alan iştirak kazançları istisnasından yararlanan kazançlar hariç, yatırım indirimi istisnasından yararlanan kazançlar dahil olmak üzere; dağıtılsın dağıtılmasın, kurumlar vergisine tabi kurumların, kurumlar vergisinden müstesna kazanç ve iratlarından (İstisna uygulamasının zarar doğurması halinde bu zarara isabet eden tevkifat, istisnadan kaynaklanan zararın indirildiği dönemde yapılır. Tevkifat uygulamasında mahsup edilen zarar tutarının öncelikle istisna uygulamasından kaynaklandığı kabul edilir.), [(Değişmeden önceki şekli) Dağıtılsın dağıtılmasın kurumlar vergisine tabi kurumların, Kurumlar Vergisi Kanununun 8 inci maddesinin 1 numaralı bendi dışında kalan kurumlar vergisinden müstesna kazanç ve iratlarından,] (2000/1689 sayılı B.K.K. ile %18. Yürürlük; 8.12.2000) (Önceki hadler için 99/13230 sayılı B.K.K. ile %15, 95/7593, 93/5148 sayılı B.K.K.'lar ile %20.)</t>
  </si>
  <si>
    <t>iii) Dağıtılsın dağıtılmasın Gelir Vergisi Kanununun 75 inci maddesinin ikinci fıkrasının 4 numaralı bendinde yazılı menkul sermaye iratlarından indirim ve istisnalar düşüldükten sonra kalan kısmından, (99/13230 sayılı B.K.K. ile %15. Geçerlilik; 1.9.1999, Yürürlük; 25.8.1999)(Önceki hadler için, 93/5148 sayılı B.K.K. ile %20.)</t>
  </si>
  <si>
    <t>c) (4369 sayılı Kanunun 48 inci maddesiyle eklenen alt bent. Yürürlük; 1.1.1999) Vakıflar ve derneklerin (kanunla kurulan dernek ve vakıflar ile sendikalar, meslek odaları ve bunların üst kuruluşları, borsalar ve siyasi partiler hariç), iktisadi işletmelerinden elde edilenler dışında kalan ve tevkifata tabi tutulmamış olan her türlü gelirlerinden (dernek ve vakıflara kuruluşları sırasında tahsis edilen sermaye, üyelerine emeklilik aylık ve ikramiyesi vermek üzere çalışan vakıfların aidat gelirleri hariç, sıfır oranlı tevkifata tabi tutulmuş gelirleri ile bağış ve yardımlar dahil);</t>
  </si>
  <si>
    <t>i - Bakanlar Kurulu'nca vergi muafiyeti tanınan vakıflar ve kamu menfaatlerine yararlı sayılan dernekler için (Bu bent gereğince yapılan tevkifat binde birden fazla olamaz) (2003/6577 sayılı B.K.K. ile %0. Yürürlük; 1.1.2004)</t>
  </si>
  <si>
    <t>ii - Diğer vakıf ve dernekler için (Bu bent gereğince yapılan tevkifat yüzde birden fazla olamaz),</t>
  </si>
  <si>
    <t>(14) (Değiştirilmeden önceki şekli) (4369 sayılı Kanunun 48 inci maddesiyle değiştirilen parentez içi hüküm. Yürürlük; 29.7.1998) (Kanunla kurulan dernek ve vakıflar ile dernek ve vakıf olmamakla birlikte; odalar, borsalar meslek örgütleri ve bunların üst kuruluşları, siyasi partiler, emekli ve yardım sandıkları gibi vergi uygulamalarında dernek ve vakıf olarak kabul edilenler hariç, dernek ve vakıflar ile tam mükellef kurumlara ödenenler dahil)</t>
  </si>
  <si>
    <t>(15) Önceki hadler için; 98/11794, 97/14121, 96/8955, 96/8635, 94/5255, 2003/6577 sayılı B.K.K.'lara bakınız.</t>
  </si>
  <si>
    <t>(16) (Değiştirilmeden önceki şekli) c) Toplu Konut İdaresi ile Kamu Ortaklığı İdaresince çıkarılan menkul kıymetlere sağlanan gelirlerden</t>
  </si>
  <si>
    <t>(17) Önceki hadler için; 96/8955, 96/8635, 94/5255, 2003/6577 sayılı B.K.K.'lara bakınız.</t>
  </si>
  <si>
    <t>(18) Önceki hadler için; 2009/14592 sayılı B.K.K.'da değişiklik yapan 2010/1182 ve 2011/1854 sayılı B.K.K.'lara bakınız.</t>
  </si>
  <si>
    <t>(19) (Bakınız; Gelir Vergisi Kanununun geçici 67 nci maddesi uyarınca yayımlanan 2006/10731, 2008/14272, 2009/14580, 2010/926 sayılı B.K.K.'ları; Kurumlar için, 5520 sayılı Kurumlar Vergisi Kanununun geçici 1 inci maddesinin birinci fıkrası ile aynı Kanunun 15 ve 30 uncu maddeleri uyarınca yayımlanan 2009/14593 ve 2009/14594 sayılı B.K.K.'ları.)</t>
  </si>
  <si>
    <t>(20) Önceki hadler için; 2001/2847, 2000/1713, 99/13646, 99/13230, 96/8955, 2000/1713, 2001/2847, 2003/6577 sayılı B.K.K.'lara bakınız.</t>
  </si>
  <si>
    <t>(21) Önceki hadler için; 96/8955, 98/11465, 98/11593, 2002/4369, 2003/6577 sayılı B.K.K.'lara bakınız.</t>
  </si>
  <si>
    <t>(22) (Bakınız; Gelir Vergisi Kanununun geçici 67/5 maddesi; kurumlar için, 5520 sayılı Kurumlar Vergisi Kanununun geçici 1 inci maddesinin birinci fıkrası ile aynı Kanunun 15 ve 30 uncu maddeleri uyarınca yayımlanan 2009/14593 ve 2009/14594 sayılı B.K.K.'ları.)</t>
  </si>
  <si>
    <t>(23) Önceki hadler için; 96/8955, 99/13230, 99/13646, 2000/1713, 2001/2847, 2003/6577 sayılı B.K.K.'lara bakınız.</t>
  </si>
  <si>
    <t>(24) Önceki hadler için; 99/13230, 99/12623, 98/11601, 2003/6577 sayılı B.K.K.'lara bakınız</t>
  </si>
  <si>
    <t>(25) (4369 sayılı Kanunla değişmeden önceki şekli) 10. (4108 sayılı Kanunun 23 üncü maddesiyle değişen bent. Yürürlük; 1.8.1995) Başbayiler hariç olmak üzere Millî Piyango İdaresince çıkartılan biletleri satanlar ile diğer kişilerce çıkartılan bu nitelikteki biletleri satanlara yapılan komisyon, prim ve benzeri ödemelerden (95/7137 sayılı B.K.K. ile % 20) Bu bent kapsamına giren, ödemeler hakkında 13 numaralı bent hükümleri uygulanmaz.</t>
  </si>
  <si>
    <t>(4108 sayılı Kanunla değişmeden önceki şekli) 10. Bir işyeri açmaksızın münhasıran gezici olarak milli piyango bileti satanlara yapılan komisyon, prim ve benzeri ödemelerden, (93/5148 sayılı B.K.K. ile % 25)</t>
  </si>
  <si>
    <t>(26) Önceki hadler için; 99/13230, 98/11601, 2003/6577 sayılı B.K.K.'lara bakınız</t>
  </si>
  <si>
    <t>(27) (Değişmeden önceki şekli) 11-Çiftçilerden satın alınan zirai mahsuller için yapılan ödemelerden;</t>
  </si>
  <si>
    <t>(28) Önceki hadler için; 95/7137, 93/5148, 2003/6577, 2005/9266, 2006/11449 sayılı B.K.K.'lara bakınız</t>
  </si>
  <si>
    <t>(29) Önceki hadler için; 2001/2839, 2003/6577 sayılı B.K.K.'lara bakınız</t>
  </si>
  <si>
    <t>(30) Önceki hadler için; 93/5148, 2003/6577 sayılı B.K.K.'lara bakınız</t>
  </si>
  <si>
    <t>(31) (Değişmeden önceki şekli) Götürü usule tabi olan ticaret ve serbest meslek erbabı ile esnaf muaflığından</t>
  </si>
  <si>
    <t>(32) (Değişmeden önceki şekli) 13. Götürü usule tabi olan ticaret ve serbest meslek erbabına, esnaf muaflığından yararlananlara ve diğer kişilere mal ve hizmet alımları için gider pusulası karşılığında yapılan ödemelerden,</t>
  </si>
  <si>
    <t>a) Mal alımları için (93/5148 sayılı B.K.K. ile % 5. Yürürlük; 1.1.1994),</t>
  </si>
  <si>
    <t>b) Hizmet alımları (mal ve hizmet bedelinin ayrılmaması hali de bu kapsamdadır) (93/5148 sayılı B.K.K. ile % 10. Yürürlük; 1.1.1994)</t>
  </si>
  <si>
    <t>(33) Önceki hadler için; 94/5255, 97/10421,  99/13230, 99/13646, 2000/1713, 2001/2847, 2003/6577 sayılı B.K.K.'lara bakınız</t>
  </si>
  <si>
    <t>(34) Önceki hadler için; 2002/5000, 2003/6577 sayılı B.K.K.'lara bakınız</t>
  </si>
  <si>
    <t>(35) (Değişmeden önceki şekli) Bu maddenin 6 numaralı bendinin (a) ve (b) alt bentlerine göre üzerinden vergi tevkifatı yapılan kurum kazancından kâr payı alanlara, tevkif suretiyle alınan vergi red ve iade olunmaz.</t>
  </si>
  <si>
    <t>(36) (Değişmeden önceki şekli) 6, 7, 8 ve 9 numaralı bentlerde yer alan kazanç ve iratlardan, mevduat veya menkul kıymetin vadesi ve menkul kıymetlerin türlerine göre,</t>
  </si>
  <si>
    <t>(37) (Değişmeden önceki şekli) 11 numaralı bent gereğince ziraî mahsul bedelleri üzerinden yapılacak vergi tevkifatında, zirai mahsulün ticaret borsalarında tescil ettirilerek satılıp satılmadığını veya destekleme kapsamında alım yapan kurumlar ile diğerlerine göre.</t>
  </si>
  <si>
    <t>(38) (Değişmeden önceki şekli) 13 numaralı bentte yer alan ödemelerde ödeme yapılan kişilerin mükellef olup olmadıklarına veya ödemenin konusunun emtia veya hizmet alımı emtia ve hizmet alımının birlikte olmasına göre.</t>
  </si>
  <si>
    <t>(39)(6322 sayılı kanunla değişmeden önceki şekli)Kamu Ortaklığı İdaresi</t>
  </si>
  <si>
    <t>(40)(6322 sayılı kanunla değişmeden önceki şekli)a) Baş bayiler hariç olmak üzere Milli Piyango İdaresince çıkarılan biletleri satanlar ile diğer kişilerce çıkartılan bu nitelikteki biletleri satanlara yapılan komisyon, prim ve benzeri ödemelerden, (2009/14592 sayılı B.K.K. ile %20. Yürürlük; 3.2.2009)(24)</t>
  </si>
  <si>
    <t>(41)(6322 sayılı kanunla değişmeden önceki şekli)6, 7, 8 ve 9 numaralı</t>
  </si>
  <si>
    <t>(42)(2012/3322 sayılı BKK ile değişmeden önceki şekli) 9 uncu maddenin birinci fıkrasının (6) numaralı bendinde yer alan emtia bedelleri veya bu emtianın imalinde ödenen hizmet bedelleri üzerinden % 2,</t>
  </si>
  <si>
    <t>(43)(6327 sayılı kanunla kaldırılmadan önceki şekli)75 inci maddenin ikinci fıkrasının (15) numaralı bendinin (c) alt bendinde yer alan menkul sermaye iratlarından, (2009/14592 sayılı B.K.K. ile %5. Yürürlük; 3.2.2009)(34)</t>
  </si>
  <si>
    <t>(44) (Değişmeden önceki şekli) Bakanlar Kurulunca</t>
  </si>
  <si>
    <t>(45) (Değişmeden önceki şekli) Bakanlar Kurulu</t>
  </si>
  <si>
    <t>(47) (Değişmeden önceki şekli) d) (4697 sayılı Kanunun 8 inci maddesiyle eklenen bent. Yürürlük; 10.07.2001) Çiftçilere yapılan doğrudan gelir desteği ve alternatif ürün ödemeleri için, (2009/14592 sayılı B.K.K. ile %0. Yürürlük; 3.2.2009)(29)</t>
  </si>
  <si>
    <t xml:space="preserve">01.07.2022/ 31883 </t>
  </si>
  <si>
    <t>215,70 TL</t>
  </si>
  <si>
    <t>10.008 TL</t>
  </si>
  <si>
    <t>6.471.00 TL</t>
  </si>
  <si>
    <t>3.577,50 TL</t>
  </si>
  <si>
    <t>29.12.2022/ 32058</t>
  </si>
  <si>
    <t>21.07.2022 tarihinden itibaren</t>
  </si>
  <si>
    <t>Seri: C Sıra No: 6 Tahsilat Genel Tebliği</t>
  </si>
  <si>
    <t xml:space="preserve">21.07.2022'den itibaren </t>
  </si>
  <si>
    <t>Aylık % 2,50</t>
  </si>
  <si>
    <t>5801 sayılı CK</t>
  </si>
  <si>
    <t>8.400,00 TL</t>
  </si>
  <si>
    <t>1) Adıyaman</t>
  </si>
  <si>
    <t>8) Kars</t>
  </si>
  <si>
    <t>2) Ağrı</t>
  </si>
  <si>
    <t>9) Mardin</t>
  </si>
  <si>
    <t>3) Bingöl</t>
  </si>
  <si>
    <t>10) Muş</t>
  </si>
  <si>
    <t>4) Bitlis</t>
  </si>
  <si>
    <t>11) Siirt</t>
  </si>
  <si>
    <t>5) Diyarbakır</t>
  </si>
  <si>
    <t>12) Tunceli</t>
  </si>
  <si>
    <t>6) Gümüşhane</t>
  </si>
  <si>
    <t>13) Van</t>
  </si>
  <si>
    <t>7) Hakkari</t>
  </si>
  <si>
    <t xml:space="preserve">1. Derecede Öncelikli İller </t>
  </si>
  <si>
    <t xml:space="preserve">2. Derecede Öncelikli İller </t>
  </si>
  <si>
    <t>1) Amasya</t>
  </si>
  <si>
    <t>9) Malatya</t>
  </si>
  <si>
    <t>2) Artvin</t>
  </si>
  <si>
    <t>10) Kahramanmaraş</t>
  </si>
  <si>
    <t>3) Çankırı</t>
  </si>
  <si>
    <t>11) Sinop</t>
  </si>
  <si>
    <t>4) Çorum</t>
  </si>
  <si>
    <t>12) Sivas</t>
  </si>
  <si>
    <t>5) Elazığ</t>
  </si>
  <si>
    <t>13) Tokat</t>
  </si>
  <si>
    <t>6) Erzincan</t>
  </si>
  <si>
    <t>14) Şanlıurfa</t>
  </si>
  <si>
    <t>7) Erzurum</t>
  </si>
  <si>
    <t>15) Yozgat</t>
  </si>
  <si>
    <t>8) Kastamonu</t>
  </si>
  <si>
    <t xml:space="preserve">*144 Sayılı Gelir Vergisi Genel Tebliği </t>
  </si>
  <si>
    <t>MEP İŞTİRAKÇİSİ KURUMLAR VERGİSİ</t>
  </si>
  <si>
    <t>G.V.K. GEÇİCİ 67/11 MADDESİNE GÖRE YAPILAN İHTİYARİ BEYAN</t>
  </si>
  <si>
    <t>ALKOLLÜ İÇEÇEKLERE İLİŞKİN ÖZEL TÜKETİM VERGİSİ</t>
  </si>
  <si>
    <t>TÜTÜN MAMÜLLERİNE İLİŞKİN ÖZEL TÜKETİM VERGİSİ</t>
  </si>
  <si>
    <t>KOLALI GAZOZLARA İLİŞKİN ÖZEL TÜKETİM VERGİSİ</t>
  </si>
  <si>
    <t>5254 SAYILI KANUNA GÖRE MUHTAÇ ÇİFTÇİLERE VERİLEN ÖDÜNÇ TOHUMLUKLARDAN HAZİNE ALACAĞINA DÖNÜŞENLER AİT FAİZ</t>
  </si>
  <si>
    <t>2004/5682 SAYILI BKK İLE HAZİNE ALACĞINA DÖNÜŞEN TOHUMLUK KREDİLERİNE DÖNÜŞENLER AİT FAİZ</t>
  </si>
  <si>
    <t>5335 SAYILI KANUNA GÖRE DESTEKLEME FİYAT İSTİKRAR FONUNA AİT FAİZ</t>
  </si>
  <si>
    <t>TRAFİK MUAYENESİ PARA CEZALARI</t>
  </si>
  <si>
    <t>TEVKİFATTAN ALINAN DAMGA VERGİSİ</t>
  </si>
  <si>
    <t>5035 SAYILI KANUNA GÖRE DAMGA VERGİSİ</t>
  </si>
  <si>
    <t>VERGİ BARIŞI TEFE TUTARI</t>
  </si>
  <si>
    <t>VERGİ BARIŞI GEÇ ÖDEME ZAMMI</t>
  </si>
  <si>
    <t>5335 SAYILI KANUNA GÖRE HAZİNE ALACAĞINA DÖNÜŞEN TOHUMLUK KREDİLERİNE AİT GEÇ ÖDEME ZAMMI</t>
  </si>
  <si>
    <t>5736 SAYILI KANUN UYARINCA GEÇ ÖDEME ZAMMI</t>
  </si>
  <si>
    <t>DÜŞÜK OLAN DEĞERLEME TUTARI</t>
  </si>
  <si>
    <t>PARA CEZASI FAİZİ</t>
  </si>
  <si>
    <t>PEŞİN ÖDEME İNDİRİMİ</t>
  </si>
  <si>
    <t>KANUNİ FAİZ</t>
  </si>
  <si>
    <t>5736 SAYILI KANUN UYARINCA ALINAN FAİZ</t>
  </si>
  <si>
    <t>HESAPLANAN FA?Z</t>
  </si>
  <si>
    <t>KURUMLAR VERGİSİ ARGE HARCAMALARI</t>
  </si>
  <si>
    <t>G.V.K. GEÇİCİ 67. MADDESİNE GÖRE YAPILAN TEVKİFAT</t>
  </si>
  <si>
    <t>4837 S.K EK MOTORLU TAŞITLAR VERGİSİ</t>
  </si>
  <si>
    <t>4962 S. TAŞIT VERGİSİ</t>
  </si>
  <si>
    <t>TRAFİK MUAYENE ÜCRETİ HAZİNE PAYI</t>
  </si>
  <si>
    <t>5035 RTÜK EĞİTİME KATKI PAYI</t>
  </si>
  <si>
    <t>ŞANS OYUNLARI VERGİSİ</t>
  </si>
  <si>
    <t>5035 SAYILI KANUNA GÖRE FİNANSAL FAALİYET HARCI</t>
  </si>
  <si>
    <t>G.V.K. GEÇİCİ 70. MD KAPSAMINDA MUHTASAR V.</t>
  </si>
  <si>
    <t>5035 SAYILI KANUNA GÖRE ÖZEL İLETİŞİM VERGİSİ</t>
  </si>
  <si>
    <t>VERGİ BARIŞI MATRAH ARTIRIMI YILLIK GELİR VERGİSİ</t>
  </si>
  <si>
    <t>VERGİ BARIŞI MATRAH ARTIRIMI GELİR VERGİSİ S. (MUHTASAR)</t>
  </si>
  <si>
    <t>VERGİ BARIŞI MATRAH ARTIRIMI DAĞITILMAYAN KAR STOPAJI</t>
  </si>
  <si>
    <t>VERGİ BARIŞI MATRAH ARTIRIMI KURUMLAR VERGİSİ</t>
  </si>
  <si>
    <t>VERGİ BARIŞI MATRAH ARTIRIMI GELİR VERGİSİ (GMSİ)</t>
  </si>
  <si>
    <t>VERGİ BARIŞI MATRAH ARTIRIMI BASIT USULDE TİCARİ KAZANC</t>
  </si>
  <si>
    <t>VERGİ BARIŞI MATRAH ARTIRIMI GERÇEK USULDE KATMA DEĞER VERGİSİ</t>
  </si>
  <si>
    <t>VERGİ BARIŞI KESİNLEŞEN KAMU ALACAKLARI 2. MADDE 1/AB</t>
  </si>
  <si>
    <t>VERGİ BARIŞI KESİNLEŞEN KAMU ALACAKLARI 2. MADDE 1/C</t>
  </si>
  <si>
    <t>VERGİ BARIŞI KESİNLEŞEN KAMU ALACAKLARI 2. MADDE/6 MTV</t>
  </si>
  <si>
    <t>VERGİ BARIŞI KESİNLEŞMEYEN KAMU ALACAKLARI 3. MADDE</t>
  </si>
  <si>
    <t>VERGİ BARIŞI İNCELEME VE TARHİYAT 5.MADDE</t>
  </si>
  <si>
    <t>VERGİ BARIŞI PİŞMANLIK 6.MADDE 1/AB</t>
  </si>
  <si>
    <t>VERGİ BARIŞI PİŞMANLIK 6.MADDE 1/DİĞER HÜKÜMLER</t>
  </si>
  <si>
    <t>VERGİ BARIŞI ECRİMİSİL 15.MADDE</t>
  </si>
  <si>
    <t>VERGİ BARIŞI KIYMETLİ MADEN VE ZİYNET EŞYASI BEYANI</t>
  </si>
  <si>
    <t>6183 B/4 TAHSİLAT GENEL TEBLİĞİ TAHSİLATI</t>
  </si>
  <si>
    <t>E-BEYANNAME B FORMU</t>
  </si>
  <si>
    <t>G.V.K. GEÇİCİ 67. MADDESİNE GÖRE YAPILAN TEVKİFAT EK2 EK3</t>
  </si>
  <si>
    <t>5569 SAYILI KANUN UYARINCA KOBİ TECİLLİ TAHSİLAT</t>
  </si>
  <si>
    <t>İDARİ PARA CEZASI (4703 SK)</t>
  </si>
  <si>
    <t>ADLİ MAHKEME PARA CEZASI</t>
  </si>
  <si>
    <t>KATMA DEĞER VERGİSİ TEVKİFATI</t>
  </si>
  <si>
    <t>ELEKTRİK PİYASASI KANUNU PARA CEZASI</t>
  </si>
  <si>
    <t>MÜKELLEFLERİN VERGİ BORCUNA MAHSUBEN YAPILAN TEVKİFATLAR</t>
  </si>
  <si>
    <t>4961 BANKA SİGORTA MUAMELELERİ VERGİSİ</t>
  </si>
  <si>
    <t>ÇALIŞMA İZİN HARCI</t>
  </si>
  <si>
    <t>TADPK İDARİ PARA CEZASI</t>
  </si>
  <si>
    <t>MÜLGA YATIRIM TEŞVİK FONU</t>
  </si>
  <si>
    <t>4961 S.K. GEÇİCİ 2. MAD. 3.FIKRASINA GÖRE TAHSILAT</t>
  </si>
  <si>
    <t>ÖZEL HESAP GELİRLERİ</t>
  </si>
  <si>
    <t>5035 SAYILI KANUNA GÖRE HARÇ</t>
  </si>
  <si>
    <t>4749 KAMU FINANS BORC YÖN. DÜZEN. HAK. KANUN HAZİNE ALACAKLARI</t>
  </si>
  <si>
    <t>KARAYOLLARI TAŞIMA KANUNU İDARİ PARA CEZASI</t>
  </si>
  <si>
    <t>ECRİMİSİL GELİRLERİ</t>
  </si>
  <si>
    <t>DOGALGAZ PİYASASI KANUNU PARA CEZASI</t>
  </si>
  <si>
    <t>DOĞRUDAN GELİR DESTEĞİ ÖDEMELERİ</t>
  </si>
  <si>
    <t>TAPU HARÇLARI</t>
  </si>
  <si>
    <t>YENİDEN İNŞA OLUNACAK BİNA VESAİR TESİSLERİ TESCİL HARCI</t>
  </si>
  <si>
    <t>İTHAL VE İMAL RUHSAT VE TEMDİT ÜCRETİ</t>
  </si>
  <si>
    <t>BAŞKA MUHASEBE BİRİMİ ADINA YAPILAN TAHSİLAT</t>
  </si>
  <si>
    <t>GÜBRE DENEY VE ANALİZ ÜCRETİ</t>
  </si>
  <si>
    <t>4961 S.K. GEÇİCİ 1. MAD. GÖRE PARA CEZASI</t>
  </si>
  <si>
    <t>İSTİHSAL VERGİSİ</t>
  </si>
  <si>
    <t>HESAPLANAN GECİKME ZAMMI</t>
  </si>
  <si>
    <t>4961 S.K. GEÇİCİ 2. MAD. 1.FIKRAYA GÖRE TAHSİLAT</t>
  </si>
  <si>
    <t>ŞEKER KANUNU İDARİ PARA CEZASI</t>
  </si>
  <si>
    <t>GEÇİŞ ÜÇRETİ VE İDARİ PARA CEZASI</t>
  </si>
  <si>
    <t>5188 SK. GÖRE GÜVENLİK RUHSATI HARCI</t>
  </si>
  <si>
    <t>TELGRAF VE TELEFON KANUNU 2. MADDE İDARİ PARA CEZASI</t>
  </si>
  <si>
    <t>SPOR MÜSABAKALRINDA ŞİDDET VE DÜZENSİZLİĞİN ÖNLENMESİ KAN. UYARINCA İPC</t>
  </si>
  <si>
    <t>4857 S.K. 101. MAD. KAP. İDARİ PARA CEZALARI</t>
  </si>
  <si>
    <t>ENERJİ DESTEĞİ ÖDEMELERİNDEN GERİ ALINANLAR</t>
  </si>
  <si>
    <t>4857 SAYILI KANUNA GÖRE GELİR KAYDEDİLECEK PARA CEZALARI</t>
  </si>
  <si>
    <t>5326 S. KABAHATLER KANUNU İDARİ PARA CEZASI</t>
  </si>
  <si>
    <t>93/4000 SAYILI YATIRIMLARIN, DÖVİZ. KAZ. HİZ. TEŞVİKİNE İLİŞKİN B.K.K.`NCA HAKSIZ ÖDENEN ENERJİ TEŞVİK GERİ ÖDEMESİ</t>
  </si>
  <si>
    <t>ORKÖY FONU GELİRLERİ</t>
  </si>
  <si>
    <t>2762 SAYILI KANUNA GÖRE ALINAN TAVİZ BEDELİ</t>
  </si>
  <si>
    <t>GELİR VERGİSİ TEVKİFATI</t>
  </si>
  <si>
    <t>YABANCI ÜLKEDE GÜÇ VE MUHTAÇ DURUMA DÜŞENLERE YURDA DÖNÜŞ İÇİN ÖDÜNÇ VERİLEN PARALAR</t>
  </si>
  <si>
    <t>SORUMLU SIFATIYLA VERİLEN KDV.</t>
  </si>
  <si>
    <t>HAZİNE ZARARININ GERİ ALINMASI</t>
  </si>
  <si>
    <t>EVRENSEL HİZMETİN GELİRLERİ KATKI PAYI</t>
  </si>
  <si>
    <t>TELEKOMİNİKASYON KURUMU TARAFINDAN YATIRILAN TELGRAF VE TELEFON KANUNU İDARİ PARA CEZALARI</t>
  </si>
  <si>
    <t>SİVİL HAVA ARAÇLARI ÜÇÜNCÜ ŞAHIS MALİ MESULİYET DEVLET GARANTİSİ BEDELİ</t>
  </si>
  <si>
    <t>TELSİZ, TELEFON VE TELGRAF KANUNU İDARİ PARA CEZASI %20 Sİ</t>
  </si>
  <si>
    <t>5015 SAYILI PETROL PİYASASI KANUNU İPC</t>
  </si>
  <si>
    <t>5307 SAYILI SIVILAŞTIRILMIŞ PETROL GAZLARI PİYASASI KANUNU İPC</t>
  </si>
  <si>
    <t>ENERJİ PİYASASI DÜZENLEME KURULUNCA ÖDENEN ANALİZ ÜCRETİNİN GERİ ALINMASI</t>
  </si>
  <si>
    <t>KİŞİLERDEN ALACAK FAİZLERİ</t>
  </si>
  <si>
    <t>AĞAÇLANDIRMA FONU YÖNETMELİĞİNE GÖRE VERİLEN KREDİLERDEN GERİ ALINANLAR</t>
  </si>
  <si>
    <t>5254 SAYILI KANUNA GÖRE MUHTAÇ ÇİFTÇİLERE VERİLEN ÖDÜNÇ TOHUMLUKLARDAN HAZİNE ALACAĞINA DÖNÜŞENLER</t>
  </si>
  <si>
    <t>2004/5682 SAYILI BKK İLE HAZİNE ALACĞINA DÖNÜŞEN TOHUMLUK KREDİLERİ</t>
  </si>
  <si>
    <t>4447 SAYILI İŞSİZLİK SİGORTASI KANUNU UYARINCA KESİLEN İ.P.C</t>
  </si>
  <si>
    <t>4904 SAYILI İŞ KURUMU KANUNU UYARINCA KESİLEN İ.P.C.</t>
  </si>
  <si>
    <t>VERASET VE İNTİKAL VERGİSİ (SAİR İVAZSIZ İNTİKALLER)</t>
  </si>
  <si>
    <t>KLAVUZLUK VE ROMÖRKÖRCÜLÜK HİZMET PAYI</t>
  </si>
  <si>
    <t>MAHALLİ İDARELERDEN ALINAN PAYLAR</t>
  </si>
  <si>
    <t>4915 ve 5035 SK. GÖRE RUHSAT HARCI</t>
  </si>
  <si>
    <t>KİRLETİLEN ÇEVRENİNİYİLEŞTİRİLMESİ İÇİNGENEL BÜTÇE KAPS.İD.YAPILAN HARCAMALARIN TAHSİLATI</t>
  </si>
  <si>
    <t>5736 SAYILI KANUN UYARINCA TAHSİL EDİLECEK ECRİMİSİL GELİRLERİ</t>
  </si>
  <si>
    <t>MADENLERDEN ALINAN DEVLET HAKKINDAN %50 ?L ™ZEL ?DARE PAYI</t>
  </si>
  <si>
    <t>MADENLERDEN ALINAN DEVLET HAKKININ %30 FAZLALARI(ORMAN GENEL MšDšRLš?š PAYI)</t>
  </si>
  <si>
    <t>KADASTRO HARÇLARI</t>
  </si>
  <si>
    <t>KARAR VE İLAM HARCI</t>
  </si>
  <si>
    <t>SORUMLU SIFATIYLA VERİLEN ÖTV 1. LİSTE</t>
  </si>
  <si>
    <t>TELSİZ, TELEFON VE TELGRAF KANUNU İDARİ PARA CEZASI %80 İ</t>
  </si>
  <si>
    <t>ÇEŞİTLİ GELİRLER(GECİKME ZAMMI HESAPLANAN)</t>
  </si>
  <si>
    <t>DSİ SULAMA TESİSLERİ İŞLETME VE BAKIM ÜCRETİ</t>
  </si>
  <si>
    <t>DSİ SULAMA TESİSLERİ YATIRIM BEDELİ</t>
  </si>
  <si>
    <t>GENEL BÜTÇE DIŞINDA KALAN KURUMLAR TARAFINDAN YAPILAN İ.P.C</t>
  </si>
  <si>
    <t>TELGRAF VE TELEFON KANUNU 2.MADDE İDARİ PARA CEZASI</t>
  </si>
  <si>
    <t>SPOR MÜSABAKALARINDA ŞİDDET VE DÜZENSİZLİĞİN ÖNLENMESİ KANUNU UYARINCA İPC</t>
  </si>
  <si>
    <t>1475 SAYILI İŞ KANUNUNA BAĞLI PARA CEZASI</t>
  </si>
  <si>
    <t>5549 SAYILI SUÇ GELİRLERİNİN AKLANMASININ ÖNLENMESİ İ.P.C</t>
  </si>
  <si>
    <t>TÜTÜN MAMULLERİNİN ZARARLARININ ÖNLENMESİNE DAİR KANUN UYARINCA AL.İ.P.C(4207 S.K.)</t>
  </si>
  <si>
    <t>4054 SAYILI REKABET KANUNUNUN 55. MADDE KAPSAMINDA İPC</t>
  </si>
  <si>
    <t>5326 SAYILI KANUN UYARINCA CUMHURİYET SAVCILIKLARINCA VERİLEN İ.P.C.</t>
  </si>
  <si>
    <t>5326 SAYILI KANUN UYARINCA MAHKEMELER TARAFINDAN VERİLEN İ.P.C.</t>
  </si>
  <si>
    <t>ADİ ORTAKLIK MÜKELLEFİYETSİZ MÜKELLEF KAYDI İÇİN VERGİ KODU</t>
  </si>
  <si>
    <t>Bilgi vermekten çekinenler ile 107/A, 242, 256, 257 ve mükerrer 257. maddesi ile GVK 98/A hükmüne uymayanlar için ceza</t>
  </si>
  <si>
    <t>Özel Sigorta Ödemeleri (Brüt Asgari ücretin %30'u)</t>
  </si>
  <si>
    <t>Vergiye Uyumlu Mükelleflerde Vergi İndirimi (193 Sayılı Kanun Mük.121)</t>
  </si>
  <si>
    <t>Kalkınmada Birinci ve İkinci Derecede Öncelikli Yöreler</t>
  </si>
  <si>
    <t>*TCMB</t>
  </si>
  <si>
    <t>01.01.2023-31.12.2023</t>
  </si>
  <si>
    <t xml:space="preserve">( 0-6 Yaş Grubu) </t>
  </si>
  <si>
    <t xml:space="preserve">(6 Yaş Üzeri) </t>
  </si>
  <si>
    <t>Demir-Çelik Ürünlerinin Teslimi</t>
  </si>
  <si>
    <t>2023 Yılında</t>
  </si>
  <si>
    <t>Tıklayınız (01.04.2022 Sonrası)</t>
  </si>
  <si>
    <t>Tıklayınız (01.04.2022 Öncesi)</t>
  </si>
  <si>
    <t>Diğer kdv iadelerinde Tam Tasdik olmaksızın alınabilecek iade tutarı : 1.300.000</t>
  </si>
  <si>
    <t>İnd. Oran Teslim ve Hizmet. kdv iadelerinde Tam Tasdik olmaksızın azami iade tutarı : 2.600.000</t>
  </si>
  <si>
    <t>Özel fatura ve yolcu beraberi kdv iadelerinde Tam Tasdik olmaksızın azami iade tutarı : 350.000</t>
  </si>
  <si>
    <t>24.06.2023/ 32231</t>
  </si>
  <si>
    <t>333,60 TL</t>
  </si>
  <si>
    <t>5.920 </t>
  </si>
  <si>
    <t>885,00 </t>
  </si>
  <si>
    <t>956,00 </t>
  </si>
  <si>
    <t>2023 (01.01.23-30.06.23)</t>
  </si>
  <si>
    <t>2023 (01.07.23-31.12.23)</t>
  </si>
  <si>
    <t>Net alanı 150 m2'ye kadar konut teslimi</t>
  </si>
  <si>
    <t>Konutların net alanı 150 m2'yi aşan kısmı</t>
  </si>
  <si>
    <t>10.07.2023 sonrası</t>
  </si>
  <si>
    <t>Yapı Ruhsatı 01.04.2022 ve sonrasında olan Konut ve İşyerleri</t>
  </si>
  <si>
    <t>01.04.2022-09.07.2023 arasında</t>
  </si>
  <si>
    <t>Kentsel dönüşüm kapsamında konutların net alanı 150 m2'yi aşan kısmı</t>
  </si>
  <si>
    <t xml:space="preserve">Kentsel dönüşüm kapsamında işyeri ve ofis teslimi </t>
  </si>
  <si>
    <t>İşyeri ve ofis teslimleri</t>
  </si>
  <si>
    <t>Kentsel dönüşüm kapsamında net alanı 150 m2'ye kadar konut teslimi</t>
  </si>
  <si>
    <t>Büyükşehir Belediyesinde Olmayan Net Alanı 150 m2 kadar olan konut teslimi</t>
  </si>
  <si>
    <r>
      <t xml:space="preserve">KDV
ORANI </t>
    </r>
    <r>
      <rPr>
        <b/>
        <sz val="8"/>
        <color theme="1"/>
        <rFont val="Calibri"/>
        <family val="2"/>
        <charset val="162"/>
        <scheme val="minor"/>
      </rPr>
      <t>(01.04.2022 Öncesi)</t>
    </r>
  </si>
  <si>
    <t xml:space="preserve">Konut ve İşyeri Tesliminde KDV Oranları </t>
  </si>
  <si>
    <t>2024 (01.01.24-31.12.24)</t>
  </si>
  <si>
    <t>01.01.2024-31.12.2024</t>
  </si>
  <si>
    <t>14.11.2023'den itibaren</t>
  </si>
  <si>
    <t>7782 sayılı Cumhurbaşkanı Kararı</t>
  </si>
  <si>
    <t>Aylık % 3,50</t>
  </si>
  <si>
    <t>2024 YILINDA UYGULANACAK CEZA MİKTARI (TL)  (Yeniden Değerleme Oranı % 58,46)</t>
  </si>
  <si>
    <t>Seri: C Sıra No: 7 Tahsilat Genel Tebliği</t>
  </si>
  <si>
    <t>13.000,00 TL</t>
  </si>
  <si>
    <t>30.12.2023/32415</t>
  </si>
  <si>
    <t>Yeniden Değerleme Oranı - Yıl</t>
  </si>
  <si>
    <t>Yeniden Değerleme Oranı (%)</t>
  </si>
  <si>
    <t>Gecikme zammı oranlarına buradan ulaşabilirsiniz.</t>
  </si>
  <si>
    <t>2024 Yılında</t>
  </si>
  <si>
    <r>
      <t xml:space="preserve">KDV
ORANI </t>
    </r>
    <r>
      <rPr>
        <b/>
        <sz val="8"/>
        <color theme="1"/>
        <rFont val="Calibri"/>
        <family val="2"/>
        <charset val="162"/>
        <scheme val="minor"/>
      </rPr>
      <t>(10.07.2023 Sonrası)</t>
    </r>
  </si>
  <si>
    <t>Tebliğe buradan ulaşabilirsiniz.</t>
  </si>
  <si>
    <t>Yapı Ruhsatı 01.01.2017 ve sonrasında olan ve arsa emlak vergi değeri;</t>
  </si>
  <si>
    <t>30-25-24-20</t>
  </si>
  <si>
    <t>Kurumlar Vergisi Mükelleflerinde (2024  I. Dönemden itibaren) (kurumun niteliğine göre)</t>
  </si>
  <si>
    <t>Tıklayınız.</t>
  </si>
  <si>
    <t>20-25</t>
  </si>
  <si>
    <t>Kurumlar Vergisi Mükelleflerinde (2023  I-II ve III. Dönemden itibaren)</t>
  </si>
  <si>
    <t>27.12.2025/32765</t>
  </si>
  <si>
    <t>2025 (01.01.25-31.12.25)</t>
  </si>
  <si>
    <t>2023-2024 Yılı Satış veya Hasılatları Aşağıda Belirtilen Tutarları Aşmayan Mükellefler</t>
  </si>
  <si>
    <t>01.01.2025-31.12.2025</t>
  </si>
  <si>
    <t>,</t>
  </si>
  <si>
    <t>Kurumlar Vergisi Mükelleflerinde (2025  I. Dönemden itibaren) (kurumun niteliğine göre)</t>
  </si>
  <si>
    <t>18.000,00 TL</t>
  </si>
  <si>
    <t>330.000,00 TL</t>
  </si>
  <si>
    <t>21/05/2024'den itibaren</t>
  </si>
  <si>
    <t>Aylık % 4,50</t>
  </si>
  <si>
    <t>8484 sayılı Cumhurbaşkanı Kararı</t>
  </si>
  <si>
    <t>2025 YILINDA UYGULANACAK CEZA MİKTARI (TL)  (Yeniden Değerleme Oranı % 49,93)</t>
  </si>
  <si>
    <t>İndirimli Oran Kapsamındaki Kdv İade Taleplerinde 2025 Yılı Alt Sınır</t>
  </si>
  <si>
    <t>Seri: C Sıra No: 8 Tahsilat Genel Tebliği</t>
  </si>
  <si>
    <t>21.05.2024 tarihinden itibaren</t>
  </si>
  <si>
    <t>64.86</t>
  </si>
  <si>
    <t>67.07</t>
  </si>
  <si>
    <t>68.50</t>
  </si>
  <si>
    <t>69.80</t>
  </si>
  <si>
    <t>75.45</t>
  </si>
  <si>
    <t>71.60</t>
  </si>
  <si>
    <t>61.78</t>
  </si>
  <si>
    <t>51.97</t>
  </si>
  <si>
    <t>49.38</t>
  </si>
  <si>
    <t>48.58</t>
  </si>
  <si>
    <t>47.09</t>
  </si>
  <si>
    <t>44.20</t>
  </si>
  <si>
    <t>47.29</t>
  </si>
  <si>
    <t>51.47</t>
  </si>
  <si>
    <t>55.66</t>
  </si>
  <si>
    <t>57.68</t>
  </si>
  <si>
    <t>50.09</t>
  </si>
  <si>
    <t>41.37</t>
  </si>
  <si>
    <t>35.75</t>
  </si>
  <si>
    <t>33.09</t>
  </si>
  <si>
    <t>32.24</t>
  </si>
  <si>
    <t>29.47</t>
  </si>
  <si>
    <t>4-İlanın HMB bağlı vergi daireleri açısından GİB, diğerleri için ilgili idarenin resmi internet sitesinde ayrıca duyurulması</t>
  </si>
  <si>
    <t>Teminat Tutarı-Alt Ve Üst Sınır</t>
  </si>
  <si>
    <t>2- Kanuna Bağlı 2 Sayılı Cetvel:</t>
  </si>
  <si>
    <t>3-232. maddenin birinci fıkrasının 1 ila 5 numaralı bentlerinde sayılanlar dışında kalan kişilerin fatura, gider pusulası, müstahsil makbuzu, serbest meslek makbuzu, perakende satış fişi, ödeme kaydedici cihaz fişi ve giriş ve yolcu taşıma biletlerini almaması</t>
  </si>
  <si>
    <t>-Bir takvim yılı içinde kesilecek toplam ceza</t>
  </si>
  <si>
    <t>Bilgi vermekten çekinenler ile 107/A, Mük.242,256, 257, mükerrer 257 nci madde ve Gelir Vergisi Kanununun 98/A maddesi hükmüne uymayanlar için ceza</t>
  </si>
  <si>
    <t>Tahsilat ve ödemelerini banka, benzeri finans kurumları veya posta idarelerince düzenlenen belgelerle tevsik etme zorunluluğuna uymayanlara bir takvim yılı içinde kesilecek toplam özel usulsüzlük cezası</t>
  </si>
  <si>
    <t>Mal teslimi veya hizmet ifalarına ilişkin tahsilatların, banka ve benzeri finans kurumlan, ödeme kuruluşları veya Posta ve Telgraf Teşkilatı Anonim Şirketi aracılığıyla başkalarının adı ve/veya hesabı kullanılarak yapılması durumunda, bir takvim yılı içinde kesilecek toplam özel usulsüzlük cezası</t>
  </si>
  <si>
    <t>Kredi kartı, banka kartı, ön ödemeli kart, karekod, elektronik cüzdan ve benzeri ödeme araçları kullanılmak suretiyle gerçekleştirilen tahsilatların, kendi mükellefiyeti adına kayıtlı olmayan ödeme sistemleri veya cihazları aracılığıyla yapılması durumunda bir takvim yılı içinde kesilecek toplam özel usulsüzlük cezası</t>
  </si>
  <si>
    <t>- Maddenin onikinci fıkrası uyarınca bir takvim yılı içinde kesilecek özel usulsüzlük cezası</t>
  </si>
  <si>
    <t>Mükerrer 257. Maddenin birinci fıkrası (7)(8) ve (10) numaralı bentlerin uyarınca getirilen zorunluluklara uymayanlara (üst sınır)</t>
  </si>
  <si>
    <t>Tarhiyat öncesi Uzlaşma limiti.</t>
  </si>
  <si>
    <t>-Tarhiyat öncesi uzlaşmaya konu edilebilecek usulsüzlük ve özel usulsüzlük cezalarında sınır</t>
  </si>
  <si>
    <t>Mük.413</t>
  </si>
  <si>
    <t>Katılma Payı Tutarı</t>
  </si>
  <si>
    <t>Ücret, gayrimenkul sermaye iradı, MSİ, ile sair kazanç ve iratlardan oluşan gelir mükellefleri</t>
  </si>
  <si>
    <t>Gelir ve Kurumlar Vergisinden Muaf Olan Mükellefler</t>
  </si>
  <si>
    <t>- Mükerrer 257 nci maddenin birinci fıkrasının (7) numaralı bendi uyarınca getirilen zorunluluklara uymayanlara her bir bildirim için (üst sınır)</t>
  </si>
  <si>
    <t>-Mükerrer 257 nci maddenin birinci fıkrasının (8) ve (10) numaralı bentleri uyarınca getirilen zorunluluklara uymayanlara (üst sınır)</t>
  </si>
  <si>
    <t>- Mal teslimi veya hizmet ifalarına ilişkin tahsilatların, banka ve benzeri finans kurumlan, ödeme kuruluşları veya Posta ve Telgraf Teşkilatı Anonim Şirketi aracılığıyla başkalarının adı ve/veya hesabı kullanılarak yapılması durumunda, bir takvim yılı içinde kesilecek toplam özel usulsüzlük cezası</t>
  </si>
  <si>
    <t>- Kredi kartı, banka kartı, ön ödemeli kart, karekod, elektronik cüzdan ve benzeri ödeme araçları kullanılmak suretiyle gerçekleştirilen tahsilatların, kendi mükellefiyeti adına kayıtlı olmayan ödeme sistemleri veya cihazları aracılığıyla yapılması durumunda bir takvim yılı içinde kesilecek toplam özel usulsüzlük cezası</t>
  </si>
  <si>
    <r>
      <t xml:space="preserve">Tüm alış ve/veya satışları KDV hariç 5.000 TL’nin altında kalan veya elektronik belge olarak düzenlenen belgelerden oluşan mükelleflerin boş Form -Ba/Form Bs Bildirimi verme zorunluluğu kaldırıldı. </t>
    </r>
    <r>
      <rPr>
        <b/>
        <sz val="11"/>
        <rFont val="Calibri"/>
        <family val="2"/>
        <charset val="162"/>
        <scheme val="minor"/>
      </rPr>
      <t xml:space="preserve"> Form -Ba/Form Bs Bildirimi verme zorunluluğu 25.09.2024 tarihli 565 Sıra No.lu VUK Genel Tebliğ ile kaldırılmıştır.</t>
    </r>
  </si>
  <si>
    <t>Çocuk Yardımı   (Aylık) 1 çocuk  ( en fazla iki çocuk için uygulanır) (Brüt asgari ücretin %2'si)</t>
  </si>
  <si>
    <t>Aile Yardımı       (Aylık) (Brüt asgari ücretin %10'u)</t>
  </si>
  <si>
    <t>Gerçek Kişilerde İşe Başlama Tarihinden İtibaren On Gün İçinde Kendilerince Veya 1136 Sayılı Avukatlık Kanununa Göre Ruhsat Almış Avukatlar Veya 3568 Sayılı Kanuna Göre Yetki Almış Meslek Mensuplarınca, Şirketlerin İşe Başlama Bildirgeleri İse Başlama Tarihinden İtibaren On Gün İçinde Ticaret Sicil Memurluğunca İlgili Vergi Dairesine Yapılır.</t>
  </si>
  <si>
    <t>Buradan Ulaşabilirsiniz</t>
  </si>
  <si>
    <t>Binek Araç Gider Kısıtlaması (GVK 40. Maddesi)</t>
  </si>
  <si>
    <t>50 ve Daha Fazla İşçi Çalıştırılan İşyerleri İçin Zorunlu İstihdam Oranları                 (4857 Kan.30 Md)</t>
  </si>
  <si>
    <r>
      <t>Uygulama Dönemi - Sınır     30.11.2024</t>
    </r>
    <r>
      <rPr>
        <b/>
        <sz val="12"/>
        <rFont val="Calibri"/>
        <family val="2"/>
        <charset val="162"/>
      </rPr>
      <t>'</t>
    </r>
    <r>
      <rPr>
        <b/>
        <sz val="12"/>
        <rFont val="Calibri"/>
        <family val="2"/>
        <charset val="162"/>
        <scheme val="minor"/>
      </rPr>
      <t>dan itibaren-30.000 TL</t>
    </r>
  </si>
  <si>
    <t>(Gelir Vergisi Kan. Mad. 94)</t>
  </si>
  <si>
    <t>2025 Yılında</t>
  </si>
  <si>
    <r>
      <t xml:space="preserve">Kurumlar vergisi veya ticari, zirai ve mesleki kazancı nedeniyle gerçek usulde vergilendirilen gelir vergisi mükelleflerinden, 2024 yılı aktif toplamı </t>
    </r>
    <r>
      <rPr>
        <b/>
        <sz val="11"/>
        <color theme="1"/>
        <rFont val="Calibri"/>
        <family val="2"/>
        <charset val="162"/>
        <scheme val="minor"/>
      </rPr>
      <t xml:space="preserve">91.807.000 </t>
    </r>
    <r>
      <rPr>
        <sz val="11"/>
        <color theme="1"/>
        <rFont val="Calibri"/>
        <family val="2"/>
        <charset val="162"/>
        <scheme val="minor"/>
      </rPr>
      <t xml:space="preserve">TL 'yi ve net satışlar toplamı </t>
    </r>
    <r>
      <rPr>
        <b/>
        <sz val="11"/>
        <color theme="1"/>
        <rFont val="Calibri"/>
        <family val="2"/>
        <charset val="162"/>
        <scheme val="minor"/>
      </rPr>
      <t xml:space="preserve">  183.568.000  TL</t>
    </r>
    <r>
      <rPr>
        <sz val="11"/>
        <color theme="1"/>
        <rFont val="Calibri"/>
        <family val="2"/>
        <charset val="162"/>
        <scheme val="minor"/>
      </rPr>
      <t>'yi aşmayanlar 2025 yılı beyannamelerini, meslek mensuplarına imzalatmak zorundadırlar.</t>
    </r>
  </si>
  <si>
    <t>1.552.000,00 TL</t>
  </si>
  <si>
    <t>3.077.000,00 TL</t>
  </si>
  <si>
    <t>2.142.000,00 TL</t>
  </si>
  <si>
    <t>2026 YILI PRATİK BİLGİLER</t>
  </si>
  <si>
    <t>2026 Yılı 5510 Sayılı Kanun İdari Para Cezaları</t>
  </si>
  <si>
    <t xml:space="preserve">2026 Amortismana Tabi Tutulmadan Doğrudan Gider Yazılacak Tutar </t>
  </si>
  <si>
    <t>2026 Asgari Geçim İndirimi(AGİ)</t>
  </si>
  <si>
    <t>2007 – 2026 Yılları Arası Asgari Ücretler</t>
  </si>
  <si>
    <t>2026 Yılında Beyannamelerini İmzalatmak Zorunda Olanlar</t>
  </si>
  <si>
    <t>2026 Yılı Cenaze Yardımı</t>
  </si>
  <si>
    <t>2026 Yılı Çevre Temizlik Vergileri</t>
  </si>
  <si>
    <t>2026 Damga Vergisi Oranları</t>
  </si>
  <si>
    <t>2026 Yılı Akitlerle İlgili Kağıtlar</t>
  </si>
  <si>
    <t>2026 yılı Ticari İşlemlerde Kullanılan Kağıtlar</t>
  </si>
  <si>
    <t>2026 yılı Makbuzlar ve Diğer Kağıtlar </t>
  </si>
  <si>
    <t>2026 Yılı Beyannameler</t>
  </si>
  <si>
    <t>01.01.2026-31.12.2026</t>
  </si>
  <si>
    <t>Kurumlar Vergisi Mükelleflerinde (2026  I. Dönemden itibaren) (kurumun niteliğine göre)</t>
  </si>
  <si>
    <t>Taban (01.01.2026 – 31.12.2026 Tarihleri arası)</t>
  </si>
  <si>
    <t>2026 Yılı SMMM ve YMM Asgari Ücret Tarifesi</t>
  </si>
  <si>
    <t xml:space="preserve">Vuk 577 Nolu Tebliği ile 01.01.2026 Yılından İtibaren  Uygulanacak Had ve Tutarlar, Usulsüzlük ve Özel Usulsüzlük Cezaları   </t>
  </si>
  <si>
    <t>1/1/2026 tarihinden itibaren veraset yoluyla veya ivazsız suretle meydana gelen intikallerde veraset ve intikal vergisi aşağıdaki tarifeye göre hesaplanacaktır.</t>
  </si>
  <si>
    <t>1/1/2026 tarihinden itibaren 7338 sayılı Kanunun 4 üncü maddesinin birinci fıkrasının (b), (d) ve (e) bentlerinde yer alan istisna tutarları;</t>
  </si>
  <si>
    <t>Sakatlık (Engellilik) İndirim Oranları (GVK Tebliği Seri No:332)</t>
  </si>
  <si>
    <r>
      <t>2026 yılı için Gelir Vergisi Kanununun 40 ıncı maddesinin birinci fıkrasının;
• (1) numaralı bendinde yer alan kiralama yoluyla edinilen binek otomobillerinin her birine ilişkin aylık kira bedeli kdv hariç</t>
    </r>
    <r>
      <rPr>
        <b/>
        <sz val="11"/>
        <rFont val="Calibri"/>
        <family val="2"/>
        <charset val="162"/>
        <scheme val="minor"/>
      </rPr>
      <t xml:space="preserve">  46.000 TL</t>
    </r>
    <r>
      <rPr>
        <sz val="11"/>
        <rFont val="Calibri"/>
        <family val="2"/>
        <charset val="162"/>
        <scheme val="minor"/>
      </rPr>
      <t>,
• (1) numaralı bendinde yer alan gider olarak indirim konusu yapılabilecek özel tüketim vergisi ve katma değer vergisinin toplam tutarı</t>
    </r>
    <r>
      <rPr>
        <b/>
        <sz val="11"/>
        <rFont val="Calibri"/>
        <family val="2"/>
        <charset val="162"/>
        <scheme val="minor"/>
      </rPr>
      <t xml:space="preserve"> 1.200.000 TL,</t>
    </r>
    <r>
      <rPr>
        <sz val="11"/>
        <rFont val="Calibri"/>
        <family val="2"/>
        <charset val="162"/>
        <scheme val="minor"/>
      </rPr>
      <t xml:space="preserve">
• (7) numaralı bendinde yer alan amortisman olarak indirim konusu yapılabilecek tutar; özel tüketim vergisi ve katma değer vergisi hariç </t>
    </r>
    <r>
      <rPr>
        <b/>
        <sz val="11"/>
        <rFont val="Calibri"/>
        <family val="2"/>
        <charset val="162"/>
        <scheme val="minor"/>
      </rPr>
      <t>1.380.000 TL</t>
    </r>
    <r>
      <rPr>
        <sz val="11"/>
        <rFont val="Calibri"/>
        <family val="2"/>
        <charset val="162"/>
        <scheme val="minor"/>
      </rPr>
      <t xml:space="preserve">, vergilerin maliyet bedeline eklendiği veya binek otomobilin ikinci el olarak iktisap edildiği hallerde </t>
    </r>
    <r>
      <rPr>
        <b/>
        <sz val="11"/>
        <rFont val="Calibri"/>
        <family val="2"/>
        <charset val="162"/>
        <scheme val="minor"/>
      </rPr>
      <t>2.600.000 TL</t>
    </r>
    <r>
      <rPr>
        <sz val="11"/>
        <rFont val="Calibri"/>
        <family val="2"/>
        <charset val="162"/>
        <scheme val="minor"/>
      </rPr>
      <t xml:space="preserve">
olarak belirlenmiştir.</t>
    </r>
  </si>
  <si>
    <t>2026 (01.01.26-31.12.26)</t>
  </si>
  <si>
    <t>6331 SAYILI İŞ SAĞLIĞI VE GÜVENLİĞİ KANUNUNA GÖRE 2026 YILINDA UYGULANACAK İDARİ PARA CEZALARI</t>
  </si>
  <si>
    <t>2026 yılı için uygulanacak temel ceza miktarı (Yeniden Değerleme Oranı %25,49)</t>
  </si>
  <si>
    <t>MADDE 24/A - Bakanlığın inceleme, kontrol, denetim yetki ve sorumluluğu</t>
  </si>
  <si>
    <t xml:space="preserve">MADDE 107 - İş hayatının denetim ve teftişi ile ilgili hükümlere aykırılık </t>
  </si>
  <si>
    <t xml:space="preserve">2026 Yılında Uygulanacak Ceza Miktarı (TL)                                                                                                                                                                  (Yeniden Değerleme Oranı %25,49)                                                                                              </t>
  </si>
  <si>
    <r>
      <t xml:space="preserve">2026 yılı için uygulanacak </t>
    </r>
    <r>
      <rPr>
        <b/>
        <u/>
        <sz val="12"/>
        <color rgb="FF000000"/>
        <rFont val="Times New Roman"/>
        <family val="1"/>
        <charset val="162"/>
      </rPr>
      <t>temel</t>
    </r>
    <r>
      <rPr>
        <b/>
        <sz val="12"/>
        <color rgb="FF000000"/>
        <rFont val="Times New Roman"/>
        <family val="1"/>
        <charset val="162"/>
      </rPr>
      <t xml:space="preserve"> ceza miktarı (Yeniden Değerleme Oranı %25,49)</t>
    </r>
  </si>
  <si>
    <r>
      <t>4/1-b</t>
    </r>
    <r>
      <rPr>
        <sz val="12"/>
        <color rgb="FF000000"/>
        <rFont val="Times New Roman"/>
        <family val="1"/>
        <charset val="162"/>
      </rPr>
      <t xml:space="preserve"> İşyerinde alınan iş sağlığı ve güvenliği tedbirlerini izlememek, denetlememek ve uygunsuzlukları gidermemek.</t>
    </r>
  </si>
  <si>
    <r>
      <t>6/1-a</t>
    </r>
    <r>
      <rPr>
        <sz val="12"/>
        <rFont val="Times New Roman"/>
        <family val="1"/>
        <charset val="162"/>
      </rPr>
      <t xml:space="preserve"> İş güvenliği uzmanı görevlendirmemek.</t>
    </r>
  </si>
  <si>
    <r>
      <t>6/1-a</t>
    </r>
    <r>
      <rPr>
        <sz val="12"/>
        <rFont val="Times New Roman"/>
        <family val="1"/>
        <charset val="162"/>
      </rPr>
      <t xml:space="preserve"> İşyeri hekimi görevlendirmemek.</t>
    </r>
  </si>
  <si>
    <r>
      <t>6/1-a</t>
    </r>
    <r>
      <rPr>
        <sz val="12"/>
        <rFont val="Times New Roman"/>
        <family val="1"/>
        <charset val="162"/>
      </rPr>
      <t xml:space="preserve"> On ve daha fazla çalışanı olan çok tehlikeli sınıfta yer alan işyerlerinde diğer sağlık personeli görevlendirmemek.</t>
    </r>
  </si>
  <si>
    <r>
      <t>6/1-b</t>
    </r>
    <r>
      <rPr>
        <sz val="12"/>
        <color rgb="FF000000"/>
        <rFont val="Times New Roman"/>
        <family val="1"/>
        <charset val="162"/>
      </rPr>
      <t xml:space="preserve"> İSG hizmetleri için görevlendirdikleri kişi veya hizmet aldığı kurum ve kuruluşların görevlerini yerine getirmeleri amacıyla araç-gereç-mekân sağlamamak.</t>
    </r>
  </si>
  <si>
    <r>
      <t>6/1-c</t>
    </r>
    <r>
      <rPr>
        <sz val="12"/>
        <color rgb="FF000000"/>
        <rFont val="Times New Roman"/>
        <family val="1"/>
        <charset val="162"/>
      </rPr>
      <t xml:space="preserve"> İSG hizmetlerini yürütenler arasında koordinasyonu sağlamamak.</t>
    </r>
  </si>
  <si>
    <r>
      <t>6/1-ç</t>
    </r>
    <r>
      <rPr>
        <sz val="12"/>
        <color rgb="FF000000"/>
        <rFont val="Times New Roman"/>
        <family val="1"/>
        <charset val="162"/>
      </rPr>
      <t xml:space="preserve"> Görevlendirdikleri kişi veya hizmet aldığı kurum ve kuruluşlar tarafından iş sağlığı ve güvenliği ile ilgili mevzuata uygun olan ve yazılı olarak bildirilen tedbirleri yerine getirmemek.</t>
    </r>
  </si>
  <si>
    <r>
      <t>6/1-d</t>
    </r>
    <r>
      <rPr>
        <sz val="12"/>
        <color rgb="FF000000"/>
        <rFont val="Times New Roman"/>
        <family val="1"/>
        <charset val="162"/>
      </rPr>
      <t xml:space="preserve"> Görevlendirilen kişileri, hizmet alınan kuruluşları, başka işyerlerinden gelen çalışanları ve bunların işverenlerini İSG riskleri konusunda bilgilendirmemek.</t>
    </r>
  </si>
  <si>
    <r>
      <t xml:space="preserve">8/1 </t>
    </r>
    <r>
      <rPr>
        <sz val="12"/>
        <color rgb="FF000000"/>
        <rFont val="Times New Roman"/>
        <family val="1"/>
        <charset val="162"/>
      </rPr>
      <t>İş güvenliği uzmanlarının ve işyeri hekimlerinin hak ve yetkilerini kısıtlamak.</t>
    </r>
  </si>
  <si>
    <r>
      <t>8/6</t>
    </r>
    <r>
      <rPr>
        <b/>
        <sz val="12"/>
        <color rgb="FFFFFFFF"/>
        <rFont val="Times New Roman"/>
        <family val="1"/>
        <charset val="162"/>
      </rPr>
      <t>.</t>
    </r>
    <r>
      <rPr>
        <sz val="12"/>
        <color rgb="FF000000"/>
        <rFont val="Times New Roman"/>
        <family val="1"/>
        <charset val="162"/>
      </rPr>
      <t>İşyeri sağlık ve güvenlik birimini kurmamak.</t>
    </r>
  </si>
  <si>
    <r>
      <t xml:space="preserve">10/1 </t>
    </r>
    <r>
      <rPr>
        <sz val="12"/>
        <color rgb="FF000000"/>
        <rFont val="Times New Roman"/>
        <family val="1"/>
        <charset val="162"/>
      </rPr>
      <t>Risk değerlendirmesi yapmamak veya yaptırmamak.</t>
    </r>
  </si>
  <si>
    <r>
      <t xml:space="preserve">10/4 </t>
    </r>
    <r>
      <rPr>
        <sz val="12"/>
        <color rgb="FF000000"/>
        <rFont val="Times New Roman"/>
        <family val="1"/>
        <charset val="162"/>
      </rPr>
      <t>Risklerin belirlenmesine yönelik gerekli kontrol, ölçüm, inceleme ve araştırmaları yapmamak.</t>
    </r>
  </si>
  <si>
    <r>
      <t>Her bir yükümlülük için  TL/</t>
    </r>
    <r>
      <rPr>
        <b/>
        <sz val="12"/>
        <rFont val="Times New Roman"/>
        <family val="1"/>
        <charset val="162"/>
      </rPr>
      <t xml:space="preserve">  </t>
    </r>
    <r>
      <rPr>
        <sz val="12"/>
        <rFont val="Times New Roman"/>
        <family val="1"/>
        <charset val="162"/>
      </rPr>
      <t xml:space="preserve">                       Aykırılığın devamı halinde her ay</t>
    </r>
  </si>
  <si>
    <r>
      <t xml:space="preserve">Her bir yükümlülük için </t>
    </r>
    <r>
      <rPr>
        <sz val="12"/>
        <color rgb="FF000000"/>
        <rFont val="Times New Roman"/>
        <family val="1"/>
        <charset val="162"/>
      </rPr>
      <t>TL/                         Aykırılığın devamı halinde her ay</t>
    </r>
  </si>
  <si>
    <r>
      <t xml:space="preserve">14/1 </t>
    </r>
    <r>
      <rPr>
        <sz val="12"/>
        <rFont val="Times New Roman"/>
        <family val="1"/>
        <charset val="162"/>
      </rPr>
      <t xml:space="preserve">İş kazalarının ve meslek hastalıklarının kaydını tutmamak, gerekli incelemeleri yaparak bunlar ile ilgili raporları  düzenlememek, İşyerinde meydana gelen ancak yaralanma veya ölüme neden olmadığı halde işyeri ya da iş ekipmanının zarara uğramasına yol açan veya çalışan, işyeri ya da iş ekipmanını zarara uğratma potansiyeli olan olayları inceleyerek bunlar ile ilgili raporları düzenlememek. </t>
    </r>
  </si>
  <si>
    <r>
      <t>14/2</t>
    </r>
    <r>
      <rPr>
        <b/>
        <sz val="12"/>
        <color rgb="FFFFFFFF"/>
        <rFont val="Times New Roman"/>
        <family val="1"/>
        <charset val="162"/>
      </rPr>
      <t>.</t>
    </r>
    <r>
      <rPr>
        <sz val="12"/>
        <color rgb="FF000000"/>
        <rFont val="Times New Roman"/>
        <family val="1"/>
        <charset val="162"/>
      </rPr>
      <t>İş kazalarını ve meslek hastalıklarını 3 iş günü içinde SGK'ya bildirmemek.</t>
    </r>
  </si>
  <si>
    <r>
      <t>14/4</t>
    </r>
    <r>
      <rPr>
        <b/>
        <sz val="12"/>
        <color rgb="FFFFFFFF"/>
        <rFont val="Times New Roman"/>
        <family val="1"/>
        <charset val="162"/>
      </rPr>
      <t>.</t>
    </r>
    <r>
      <rPr>
        <sz val="12"/>
        <color rgb="FF000000"/>
        <rFont val="Times New Roman"/>
        <family val="1"/>
        <charset val="162"/>
      </rPr>
      <t>Sağlık hizmeti sunucularının iş kazalarını, yetkili sağlık hizmet sunucularının meslek hastalıklarını en geç 10 gün içinde SGK'ya bildirmemesi.</t>
    </r>
  </si>
  <si>
    <r>
      <t xml:space="preserve">15/1 </t>
    </r>
    <r>
      <rPr>
        <sz val="12"/>
        <color rgb="FF000000"/>
        <rFont val="Times New Roman"/>
        <family val="1"/>
        <charset val="162"/>
      </rPr>
      <t xml:space="preserve">Çalışanlara sağlık gözetimi yaptırmamak veya                       </t>
    </r>
    <r>
      <rPr>
        <b/>
        <sz val="12"/>
        <color rgb="FF000000"/>
        <rFont val="Times New Roman"/>
        <family val="1"/>
        <charset val="162"/>
      </rPr>
      <t xml:space="preserve">15/2 </t>
    </r>
    <r>
      <rPr>
        <sz val="12"/>
        <color rgb="FF000000"/>
        <rFont val="Times New Roman"/>
        <family val="1"/>
        <charset val="162"/>
      </rPr>
      <t xml:space="preserve">Tehlikeli ve çok tehlikeli sınıfta yer alan işlerde çalışacaklar için sağlık raporu almamak.  </t>
    </r>
  </si>
  <si>
    <r>
      <t xml:space="preserve">20/1 </t>
    </r>
    <r>
      <rPr>
        <sz val="12"/>
        <color rgb="FF000000"/>
        <rFont val="Times New Roman"/>
        <family val="1"/>
        <charset val="162"/>
      </rPr>
      <t>İşyerinin değişik bölümlerindeki riskler ve çalışan sayılarına göre çalışan temsilcileri görevlendirmemek.</t>
    </r>
  </si>
  <si>
    <r>
      <t xml:space="preserve">20/3 </t>
    </r>
    <r>
      <rPr>
        <sz val="12"/>
        <color rgb="FF000000"/>
        <rFont val="Times New Roman"/>
        <family val="1"/>
        <charset val="162"/>
      </rPr>
      <t>İşveren tarafından çalışan temsilcilerinin öneride bulunma ve tedbir alınmasını isteme hakkını ihlal etmek.</t>
    </r>
  </si>
  <si>
    <r>
      <t xml:space="preserve">20/4 </t>
    </r>
    <r>
      <rPr>
        <sz val="12"/>
        <color rgb="FF000000"/>
        <rFont val="Times New Roman"/>
        <family val="1"/>
        <charset val="162"/>
      </rPr>
      <t>Çalışan temsilcilerinin ve destek elemanlarının haklarını kısıtlamak ve gerekli imkanları sağlamamak.</t>
    </r>
  </si>
  <si>
    <r>
      <t>22/1</t>
    </r>
    <r>
      <rPr>
        <sz val="12"/>
        <color rgb="FF000000"/>
        <rFont val="Times New Roman"/>
        <family val="1"/>
        <charset val="162"/>
      </rPr>
      <t xml:space="preserve"> Elli ve daha fazla çalışanın bulunduğu ve altı aydan fazla süren sürekli işlerin yapıldığı işyerlerinde iş sağlığı ve güvenliği kurulunu oluşturmamak. </t>
    </r>
  </si>
  <si>
    <r>
      <t>22/2-3</t>
    </r>
    <r>
      <rPr>
        <sz val="12"/>
        <color rgb="FF000000"/>
        <rFont val="Times New Roman"/>
        <family val="1"/>
        <charset val="162"/>
      </rPr>
      <t xml:space="preserve"> Alt işverenin bulunduğu hallerde uygun kurulu oluşturmamak, kurullar arasında koordinasyonu sağlamamak.Aynı çalışma alanında birden fazla işverenin bulunması ve bu işverenlerce birden fazla kurulun oluşturulması hâlinde birbirlerinin çalışmalarını etkileyebilecek kurul kararları hakkında diğer işverenleri bilgilendirmemek.</t>
    </r>
  </si>
  <si>
    <r>
      <t xml:space="preserve">23/2  </t>
    </r>
    <r>
      <rPr>
        <sz val="12"/>
        <color rgb="FF000000"/>
        <rFont val="Times New Roman"/>
        <family val="1"/>
        <charset val="162"/>
      </rPr>
      <t>Yönetim tarafından; birden fazla işyerinin bulunduğu iş merkezlerinde İSG yönünden diğer işyerlerini etkileyecek tehlikeler hususunda tedbir almayan işverenleri Bakanlığa bildirmemek.</t>
    </r>
  </si>
  <si>
    <r>
      <t>.</t>
    </r>
    <r>
      <rPr>
        <b/>
        <sz val="12"/>
        <color rgb="FF000000"/>
        <rFont val="Times New Roman"/>
        <family val="1"/>
        <charset val="162"/>
      </rPr>
      <t xml:space="preserve"> 26/1-k</t>
    </r>
  </si>
  <si>
    <r>
      <t xml:space="preserve">24/A/1 </t>
    </r>
    <r>
      <rPr>
        <sz val="12"/>
        <color rgb="FF000000"/>
        <rFont val="Times New Roman"/>
        <family val="1"/>
        <charset val="162"/>
      </rPr>
      <t>Ölçüm, inceleme ve araştırma yapılmasına, numune alınmasına veya eğitim kurumları ile ortak sağlık ve güvenlik birimlerinin kontrol ve denetiminin yapılmasına engel olmak.</t>
    </r>
  </si>
  <si>
    <r>
      <t xml:space="preserve">25/6 </t>
    </r>
    <r>
      <rPr>
        <sz val="12"/>
        <color rgb="FF000000"/>
        <rFont val="Times New Roman"/>
        <family val="1"/>
        <charset val="162"/>
      </rPr>
      <t>İşin durdurulması sebebiyle işsiz kalan çalışanlara ücretlerini ödememek veya uygun başka iş vermemek.</t>
    </r>
  </si>
  <si>
    <r>
      <t>Not:</t>
    </r>
    <r>
      <rPr>
        <sz val="12"/>
        <color rgb="FF000000"/>
        <rFont val="Times New Roman"/>
        <family val="1"/>
        <charset val="162"/>
      </rPr>
      <t xml:space="preserve"> 5326 sayılı Kabahatler Kanununun 17 nci maddesinin yedinci fıkrasındaki “İdarî para cezaları her takvim yılı başından geçerli olmak üzere o yıl için 4.1.1961 tarihli ve 213 sayılı Vergi Usul Kanununun mükerrer 298 inci maddesi hükümleri uyarınca tespit ve ilân edilen yeniden değerleme oranında artırılarak uygulanır. Bu suretle idarî para cezasının hesabında bir Türk Lirasının küsuru dikkate alınmaz” hükmü gereğince 1 TL’nin küsuru dikkate alınmamıştır.  </t>
    </r>
  </si>
  <si>
    <r>
      <t>MADDE 92 - Yetkili makam ve memurlar</t>
    </r>
    <r>
      <rPr>
        <sz val="12"/>
        <color rgb="FF000000"/>
        <rFont val="Times New Roman"/>
        <family val="1"/>
        <charset val="162"/>
      </rPr>
      <t xml:space="preserve"> </t>
    </r>
  </si>
  <si>
    <r>
      <t>MADDE 96 - İşçi ve işverenin sorumluluğu</t>
    </r>
    <r>
      <rPr>
        <sz val="12"/>
        <color rgb="FF000000"/>
        <rFont val="Times New Roman"/>
        <family val="1"/>
        <charset val="162"/>
      </rPr>
      <t xml:space="preserve"> </t>
    </r>
  </si>
  <si>
    <t>2026 Yılında Uygulanacak Ceza Miktarı (TL)                                                                                                                       (Yeniden Değerleme Oranı %25,49)</t>
  </si>
  <si>
    <t>2026 Yılında Uygulanacak Ceza Miktarı (TL)                                                                                                            (Yeniden Değerleme Oranı %25,49)</t>
  </si>
  <si>
    <t>2026 Yılında Uygulanacak Ceza Miktarı (TL)                                                                                                         (Yeniden Değerleme Oranı %25,49)</t>
  </si>
  <si>
    <t>2026 Miktar (TL)   Yeniden Değerleme Oranı %25,49</t>
  </si>
  <si>
    <t>4.446,00  TL</t>
  </si>
  <si>
    <t>3.288,00  TL</t>
  </si>
  <si>
    <t>1.674,00 TL</t>
  </si>
  <si>
    <t>01.01.2026-31.12.2026 DÖNEMİ İÇİN</t>
  </si>
  <si>
    <t> İŞVEREN SGK PAYI (%16,75)  </t>
  </si>
  <si>
    <t> İŞVEREN SGK PAYI (%22,5)  </t>
  </si>
  <si>
    <t>TEŞVİKLİ (5 PUAN)</t>
  </si>
  <si>
    <t> İŞVEREN SGK PAYI(%21,75)  </t>
  </si>
  <si>
    <t xml:space="preserve"> İŞYERİ KVSK PRİMİ (%2,25)</t>
  </si>
  <si>
    <t> İŞVEREN SGK PAYI(%16,75)  </t>
  </si>
  <si>
    <t>26.12.2025/33119</t>
  </si>
  <si>
    <r>
      <t xml:space="preserve">2010/2 sayılı Tebliğden önce bastırılan çeklerden ötürü her bir çek yaprağı için 11.120,00 TL                                     </t>
    </r>
    <r>
      <rPr>
        <b/>
        <sz val="10"/>
        <rFont val="Calibri"/>
        <family val="2"/>
        <charset val="162"/>
        <scheme val="minor"/>
      </rPr>
      <t>(24 Ocak 2025 tarih ve 32792 sayılı Resmi Gazete)</t>
    </r>
  </si>
  <si>
    <t>12.650,00 TL</t>
  </si>
  <si>
    <t>190.000 TL’ye kadar</t>
  </si>
  <si>
    <t>400.000 TL’nin  190.000 TL’si için 28.500 TL, fazlası</t>
  </si>
  <si>
    <t xml:space="preserve">1.000.000 TL'nin 400.000 TL'si için 70.500 TL (ücret gelirlerinde
1.500.000 TL'nin 400.000 TL'si için 70.500 TL), fazlası </t>
  </si>
  <si>
    <t>5.300.000 TL'nin 1.000.000 TL'si için 232.500 TL (ücret gelirlerinde
5.300.000 TL'nin 1.500.000 TL'si için 367.500 TL), fazlası</t>
  </si>
  <si>
    <t>5.300.000 TL'den fazlasının 5.300.000 TL'si için 1.737.500 TL (ücret gelirlerinde 5.300.000 TL'den fazlasının 5.300.000 TL'si için 1.697.500 TL), fazlası</t>
  </si>
  <si>
    <t>Gelir Vergisi Tarifesi  (GVK Tebliği Seri No:332)</t>
  </si>
  <si>
    <t>Aylık % 3,7</t>
  </si>
  <si>
    <t>13/11/2025'den itibaren</t>
  </si>
  <si>
    <t>10556 sayılı Cumhurbaşkanı Kararı</t>
  </si>
  <si>
    <t>2026 YILINDA UYGULANACAK CEZA MİKTARI (TL)  (Yeniden Değerleme Oranı % 25,49)</t>
  </si>
  <si>
    <t>164.000,00 TL</t>
  </si>
  <si>
    <t>1.900.000,00 TL</t>
  </si>
  <si>
    <t xml:space="preserve">1 Ocak 2026 tarihinden itibaren %43,00 ve alacağın tahsili  masrafları için talep edilebilecek asgari giderim tutarı 2.020,00 TL olarak tespit edilmiştir. </t>
  </si>
  <si>
    <t>58.000,00 TL</t>
  </si>
  <si>
    <t>Mesken Kira Gelirlerinde İstisna(GVK Tebliği Seri No:332)</t>
  </si>
  <si>
    <t>Motorlu Taşıtlar Vergisi Tarifeleri(MTV Tebliği Seri No:58)</t>
  </si>
  <si>
    <t>Nakit Sermaye Artırımında İndirim Uygulamasında Dikkate
Alınacak Faiz Oranı</t>
  </si>
  <si>
    <t>TCMB internet sitesinde yer alan verilere göre 2026 yılı için açıklanan faiz oranı aşağıda açıklandığı gibidir;</t>
  </si>
  <si>
    <t>(Harçlar Kanunu Tebliği Seri No:98)</t>
  </si>
  <si>
    <t xml:space="preserve">Tavan (01.01.2026 – 31.12.2026 Tarihleri arası) </t>
  </si>
  <si>
    <t>TCMB - Reeskont ve Avans Faiz Oranları</t>
  </si>
  <si>
    <t>2</t>
  </si>
  <si>
    <t>2026 Yılında</t>
  </si>
  <si>
    <t>İşsizlik Sigorta</t>
  </si>
  <si>
    <t>14.11.2023 tarihinden itibaren</t>
  </si>
  <si>
    <t>13.11.2025 tarihinden itibaren</t>
  </si>
  <si>
    <t>Seri: C Sıra No: 9 Tahsilat Genel Tebliği</t>
  </si>
  <si>
    <t>150.000,00TL</t>
  </si>
  <si>
    <t>230.000,00TL</t>
  </si>
  <si>
    <t>22.000,00 TL</t>
  </si>
  <si>
    <t>(GVK Tebliği No:332)</t>
  </si>
  <si>
    <t>2023- %58,46</t>
  </si>
  <si>
    <t>2024- %43,93</t>
  </si>
  <si>
    <t>2025- %25,49</t>
  </si>
  <si>
    <t>27.20</t>
  </si>
  <si>
    <t>25.21</t>
  </si>
  <si>
    <t>23.50</t>
  </si>
  <si>
    <t>22.50</t>
  </si>
  <si>
    <t>23.13</t>
  </si>
  <si>
    <t>24.45</t>
  </si>
  <si>
    <t>24.19</t>
  </si>
  <si>
    <t>25.16</t>
  </si>
  <si>
    <t>26.59</t>
  </si>
  <si>
    <t>27.00</t>
  </si>
  <si>
    <t>27.23</t>
  </si>
  <si>
    <t>27.67</t>
  </si>
  <si>
    <t>42.12</t>
  </si>
  <si>
    <t>38.10</t>
  </si>
  <si>
    <t>37.86</t>
  </si>
  <si>
    <t>35.41</t>
  </si>
  <si>
    <t>35.05</t>
  </si>
  <si>
    <t>33.52</t>
  </si>
  <si>
    <t>32.95</t>
  </si>
  <si>
    <t>33.29</t>
  </si>
  <si>
    <t>32.87</t>
  </si>
  <si>
    <t>30.89</t>
  </si>
  <si>
    <t>01.01.2026 TARİHİNDEN İTİBAREN UYGULANACAK HAD VE TUTARLAR , USULSÜZLÜK VE ÖZEL USULSÜZLÜK CEZALARI</t>
  </si>
  <si>
    <t>2026 Yılı</t>
  </si>
  <si>
    <t>2026 Yılında Uygulanacak Tutar (TL)</t>
  </si>
  <si>
    <t>30.000-3.000.000</t>
  </si>
  <si>
    <t>3.000.000 ve üzeri</t>
  </si>
  <si>
    <t>1.200.000- 17.000.000</t>
  </si>
  <si>
    <t>2. Tespit-35.000 3 Tespit-53.000 4. Tespit-70.000 5 Tespit-87.000 6. Tespit-170.000 Sonrakiler 170.000</t>
  </si>
  <si>
    <t>1. Tespit-17.000 2. Tespit-35.000 3 Tespit-53.000 4. Tespit-70.000 5 Tespit-87.000 6. Tespit-170.000 Sonrakiler 170.000</t>
  </si>
  <si>
    <t>40.000 üzeri</t>
  </si>
  <si>
    <t>40.000 ve altı</t>
  </si>
  <si>
    <t>– Evlatlıklar dâhil, füruğ ve eşten her birine isabet eden miras hisselerinde 2.907.136  TL (füruğ bulunmaması halinde eşe isabet eden miras hissesinde 5.817.845 TL),</t>
  </si>
  <si>
    <t>– İvazsız suretle meydana gelen intikallerde  66.935  TL,</t>
  </si>
  <si>
    <t>– Para ve mal üzerine düzenlenen yarışma ve çekilişler ile 14/3/2007 tarihli ve 5602 sayılı Şans Oyunları Hasılatından Alınan Vergi, Fon ve Payların Düzenlenmesi Hakkında Kanunda tanımlanan şans oyunlarında kazanılan ikramiyelerde 66.935 TL,</t>
  </si>
  <si>
    <t>Sonra gelen        7.000.000 TL için</t>
  </si>
  <si>
    <t>Sonra gelen        15.000.000 TL için</t>
  </si>
  <si>
    <t>Sonra gelen        30.000.000 TL için</t>
  </si>
  <si>
    <t>Veraset ve İntikal Vergisi İstisna Miktarları ( V. İ.V.K. MAD: 4-b,d,e) (V.İ.V.K Tebliği No:57)</t>
  </si>
  <si>
    <r>
      <t xml:space="preserve">Ticari, zirai veya mesleki faaliyeti nedeniyle gelir vergisi mükellefi olanlar ile kurumlar vergisi mükelleflerinden (finans ve bankacılık sektörlerinde faaliyet gösterenler, sigorta ve reasürans şirketleri ile emeklilik şirketleri ve emeklilik yatırım fonları hariç olmak üzere), </t>
    </r>
    <r>
      <rPr>
        <b/>
        <sz val="11"/>
        <rFont val="Calibri"/>
        <family val="2"/>
        <charset val="162"/>
        <scheme val="minor"/>
      </rPr>
      <t>bu maddenin ikinci fıkrasında belirtilen şartları taşıyanların yıllık gelir veya kurumlar vergisi beyannameleri üzerinden hesaplanan verginin %5’i, ödenmesi gereken gelir veya kurumlar vergisinden indirilir. Şu kadar ki hesaplanan indirim tutarı, her hâl ve takdirde 12.000.000 TL'dan fazla olamaz.</t>
    </r>
    <r>
      <rPr>
        <sz val="11"/>
        <rFont val="Calibri"/>
        <family val="2"/>
        <charset val="162"/>
        <scheme val="minor"/>
      </rPr>
      <t xml:space="preserve"> İndirilecek tutarın ödenmesi gereken vergiden fazla olması durumunda kalan tutar, yıllık gelir veya kurumlar vergisi beyannamesinin verilmesi gereken tarihi izleyen bir tam yıl içinde mükellefin beyanı üzerine tahakkuk eden diğer vergilerinden mahsup edilebilir. Bu süre içinde mahsup edilemeyen tutarlar red ve iade edilmez</t>
    </r>
  </si>
  <si>
    <t>Yemek Yardımı Muafiyeti (Gelir Vergisi Yönünden) (GVK Tebliği No:332)</t>
  </si>
  <si>
    <t>Yol Yardımı Muafiyeti(Gelir Vergisi Yönünden)  (GVK Tebliği No:332)</t>
  </si>
  <si>
    <t>İstisna Tutarı (2026)</t>
  </si>
  <si>
    <t>2026 Yılı için;</t>
  </si>
  <si>
    <t>Arızi Kazançlara İlişkin İstisna (GVK Tebliği Seri No:332)</t>
  </si>
  <si>
    <t>Basit Usule Tabi Olmanın Genel Şartlarından Olan İşyeri Kira Bedeli (GVK 47/2) (GVK Tebliği Sıra No:332)</t>
  </si>
  <si>
    <r>
      <t xml:space="preserve">– Büyükşehir belediye sınırları içinde </t>
    </r>
    <r>
      <rPr>
        <b/>
        <sz val="11"/>
        <rFont val="Calibri"/>
        <family val="2"/>
        <charset val="162"/>
        <scheme val="minor"/>
      </rPr>
      <t>99.000,00 TL</t>
    </r>
  </si>
  <si>
    <r>
      <t>– Diğer yerlerde</t>
    </r>
    <r>
      <rPr>
        <b/>
        <sz val="11"/>
        <rFont val="Calibri"/>
        <family val="2"/>
        <charset val="162"/>
        <scheme val="minor"/>
      </rPr>
      <t xml:space="preserve"> 60.000,00 TL,</t>
    </r>
  </si>
  <si>
    <t>Basit Usule Tabi Olmanın Özel Şartlarını Belirleyen Hadler                                   (GVK Tebliği Sıra No:332)</t>
  </si>
  <si>
    <r>
      <t xml:space="preserve">Satın aldıkları malları olduğu gibi veya işledikten sonra satanların yıllık alımları tutarının </t>
    </r>
    <r>
      <rPr>
        <b/>
        <sz val="11"/>
        <rFont val="Calibri"/>
        <family val="2"/>
        <charset val="162"/>
        <scheme val="minor"/>
      </rPr>
      <t>1.200.000 TL</t>
    </r>
    <r>
      <rPr>
        <sz val="11"/>
        <rFont val="Calibri"/>
        <family val="2"/>
        <charset val="162"/>
        <scheme val="minor"/>
      </rPr>
      <t>’yi veya yıllık satışları tutarının</t>
    </r>
    <r>
      <rPr>
        <b/>
        <sz val="11"/>
        <rFont val="Calibri"/>
        <family val="2"/>
        <charset val="162"/>
        <scheme val="minor"/>
      </rPr>
      <t xml:space="preserve"> 1.900.000 TL</t>
    </r>
    <r>
      <rPr>
        <sz val="11"/>
        <rFont val="Calibri"/>
        <family val="2"/>
        <charset val="162"/>
        <scheme val="minor"/>
      </rPr>
      <t>’yi aşmaması,</t>
    </r>
  </si>
  <si>
    <r>
      <t xml:space="preserve">1 numaralı bentte yazılı olanların dışındaki işlerle uğraşanların bir yıl içinde elde ettikleri gayri safi işhasılatının </t>
    </r>
    <r>
      <rPr>
        <b/>
        <sz val="11"/>
        <rFont val="Calibri"/>
        <family val="2"/>
        <charset val="162"/>
        <scheme val="minor"/>
      </rPr>
      <t>600.000 TL</t>
    </r>
    <r>
      <rPr>
        <sz val="11"/>
        <rFont val="Calibri"/>
        <family val="2"/>
        <charset val="162"/>
        <scheme val="minor"/>
      </rPr>
      <t>’yi aşmaması</t>
    </r>
  </si>
  <si>
    <r>
      <t xml:space="preserve">1 ve 2 numaralı bentlerde yazılı işlerin birlikte yapılması halinde, yıllık satış tutarı ile iş hasılatı toplamının </t>
    </r>
    <r>
      <rPr>
        <b/>
        <sz val="11"/>
        <rFont val="Calibri"/>
        <family val="2"/>
        <charset val="162"/>
        <scheme val="minor"/>
      </rPr>
      <t>1.200.000 TL</t>
    </r>
    <r>
      <rPr>
        <sz val="11"/>
        <rFont val="Calibri"/>
        <family val="2"/>
        <charset val="162"/>
        <scheme val="minor"/>
      </rPr>
      <t>’yi aşmaması.</t>
    </r>
  </si>
  <si>
    <r>
      <t>– Satış Tutarı</t>
    </r>
    <r>
      <rPr>
        <b/>
        <sz val="11"/>
        <rFont val="Calibri"/>
        <family val="2"/>
        <charset val="162"/>
        <scheme val="minor"/>
      </rPr>
      <t xml:space="preserve"> 3.500.000 TL</t>
    </r>
  </si>
  <si>
    <r>
      <t xml:space="preserve">2-Yıllık Gayri Safi İş Hasılatı </t>
    </r>
    <r>
      <rPr>
        <b/>
        <sz val="11"/>
        <rFont val="Calibri"/>
        <family val="2"/>
        <charset val="162"/>
        <scheme val="minor"/>
      </rPr>
      <t>1.200.000 TL</t>
    </r>
  </si>
  <si>
    <r>
      <t xml:space="preserve">3-İş Hasılatının Beş Katı İle Yıllık Satış Tutarının Toplamı </t>
    </r>
    <r>
      <rPr>
        <b/>
        <sz val="11"/>
        <rFont val="Calibri"/>
        <family val="2"/>
        <charset val="162"/>
        <scheme val="minor"/>
      </rPr>
      <t>2.500.000 TL</t>
    </r>
  </si>
  <si>
    <t>Bilanço Hesabı Esasına Göre Defter Tutma Hadleri (VUK Genel Tebliği Sıra No: 588)</t>
  </si>
  <si>
    <r>
      <t xml:space="preserve">– Alış Tutarı </t>
    </r>
    <r>
      <rPr>
        <b/>
        <sz val="11"/>
        <rFont val="Calibri"/>
        <family val="2"/>
        <charset val="162"/>
        <scheme val="minor"/>
      </rPr>
      <t>2.500.000 TL</t>
    </r>
  </si>
  <si>
    <t>VUK Tebliği Sıra No:588</t>
  </si>
  <si>
    <t>Değer Artışı Kazançlarına İlişkin İstisna Tutarı (GVK Tebliği Seri No:332)</t>
  </si>
  <si>
    <t>4 – İkamet İzni (değişik:28/7/2016- 6735/27 md.)</t>
  </si>
  <si>
    <t>17.711.000 TL ile 26.567.000  TL arasında olanlar (bu tutar dahil) 15.709.000 TL’yi aşan kısmı için</t>
  </si>
  <si>
    <t>35.425.000 TL’ye kadar olanlar (bu tutar dahil) 26.567.000 TL’si için 26.568 TL, fazlası için</t>
  </si>
  <si>
    <t>35.425.000 TL’den fazla olanlar 35.425.000 TL’si için 79.716  TL, fazlası için</t>
  </si>
  <si>
    <t>%5</t>
  </si>
  <si>
    <t>3 .Çocuk ve Üzeri İse</t>
  </si>
  <si>
    <t>2026 yılı vergi değerleri, 2025 yılı vergi değerlerinin, bu yıla ait yeniden değerleme oranının yarısı olan (%25,49/2) % 12,745 oranında artırılması suretiyle bulunacak tutarlar olacaktır.</t>
  </si>
  <si>
    <t>Gelir Vergisi Mükelleflerinde (2006 I. Dönemden itibaren)</t>
  </si>
  <si>
    <t>01/2026-06/2026  tarihinden itibaren işçilere ödenecek kıdem tazminatının yıllık tavan tutarı</t>
  </si>
  <si>
    <t>Vergiden Müstesna Çocuk Yardımı(01.2026-06.2026 Dönemi)</t>
  </si>
  <si>
    <t>414.000 TL</t>
  </si>
  <si>
    <t>4760 sayılı Özel Tüketim Vergisi Kanununda tanımlı bulunan motorlu araç ticareti yapanlar</t>
  </si>
  <si>
    <t>İlk                         3.000.000 TL için</t>
  </si>
  <si>
    <t>Matrahın            55.000.000 TL’yi aşan bölümü için</t>
  </si>
  <si>
    <t>2026 Ek Mali Tablo Düzenleme Sınırı</t>
  </si>
  <si>
    <t xml:space="preserve">2025 Yılı Aktif Toplamı </t>
  </si>
  <si>
    <t>2025 Yılı Net Satışlar Toplamı</t>
  </si>
  <si>
    <t xml:space="preserve">Yemek Yardımı (Günlük) </t>
  </si>
  <si>
    <t>İHSAN AKAR
YEMİNLİ MALİ MÜŞAVİR
ULUDAĞ BAĞIMSIZ DENETİM VE Y.M.M A.Ş
Cumhuriyet Mah. FSM Bulvarı Yağmur(150) Sok. Rızvanoğlu-Çamlık Site No:12   A Blok Kat: 7 D: 13 Nilüfer/Bursa
Tel: 0 541 3966882 -0 224 2401329(pbx.) 0224 2401329                                                   www.uludagbagimsizdenetimymm.com.tr</t>
  </si>
  <si>
    <t>2025 yılı ve devam eden yıllar için 49 sıra no'lu ymm genel tebliği ile gelir ve kurumlar vergisi kanunlarında yer alan indirim ve istisnalar ile yerel ve küresel asgari kurumlar tamamlayıcı vergileri için ymm raporu düzenleme zorunluluğu getirilmiştir. Beyannamede müstakil satırı bulunan ve ikinci fıkrada sayılan her biri itibarıyla 500.000 Türk Lirasını aşan istisna ve indirimler ile toplam istisna ve indirimlerin 1.000.000 Türk lirasını aşması halinde yararlanılan istisna ve indirimlerin ilgili mevzuat hükümlerine uygun olduğunun yeminli mali müşavirler tarafından düzenlenen tasdik raporu ile tasdik edilmesi zorunludur.</t>
  </si>
  <si>
    <r>
      <rPr>
        <b/>
        <sz val="11"/>
        <color theme="1"/>
        <rFont val="Calibri"/>
        <family val="2"/>
        <charset val="162"/>
        <scheme val="minor"/>
      </rPr>
      <t>2025 Aktif toplamı 40.093.930 TL</t>
    </r>
    <r>
      <rPr>
        <sz val="11"/>
        <color theme="1"/>
        <rFont val="Calibri"/>
        <family val="2"/>
        <charset val="162"/>
        <scheme val="minor"/>
      </rPr>
      <t xml:space="preserve"> veya </t>
    </r>
    <r>
      <rPr>
        <b/>
        <sz val="11"/>
        <color theme="1"/>
        <rFont val="Calibri"/>
        <family val="2"/>
        <charset val="162"/>
        <scheme val="minor"/>
      </rPr>
      <t>net satışlar toplamı 80.184.470 TL‘ yi aşan</t>
    </r>
    <r>
      <rPr>
        <sz val="11"/>
        <color theme="1"/>
        <rFont val="Calibri"/>
        <family val="2"/>
        <charset val="162"/>
        <scheme val="minor"/>
      </rPr>
      <t xml:space="preserve"> üretim ve hizmet işletmeleri</t>
    </r>
    <r>
      <rPr>
        <b/>
        <sz val="11"/>
        <color theme="1"/>
        <rFont val="Calibri"/>
        <family val="2"/>
        <charset val="162"/>
        <scheme val="minor"/>
      </rPr>
      <t xml:space="preserve"> 2026 yılında maliyet hesaplarını 7⁄A</t>
    </r>
    <r>
      <rPr>
        <sz val="11"/>
        <color theme="1"/>
        <rFont val="Calibri"/>
        <family val="2"/>
        <charset val="162"/>
        <scheme val="minor"/>
      </rPr>
      <t xml:space="preserve"> seçeneğine göre tutmak zorundadırlar.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</si>
</sst>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_-;\-* #,##0.00\ _₺_-;_-* &quot;-&quot;??\ _₺_-;_-@_-"/>
    <numFmt numFmtId="165" formatCode="#,##0.00\ &quot;TL&quot;;[Red]\-#,##0.00\ &quot;TL&quot;"/>
    <numFmt numFmtId="166" formatCode="#,##0.00\ &quot;TL&quot;"/>
    <numFmt numFmtId="167" formatCode="dd/mm/yyyy;@"/>
    <numFmt numFmtId="168" formatCode="#####"/>
    <numFmt numFmtId="169" formatCode="000#"/>
    <numFmt numFmtId="170" formatCode="00##"/>
  </numFmts>
  <fonts count="99" x14ac:knownFonts="1">
    <font>
      <sz val="11"/>
      <color theme="1"/>
      <name val="Calibri"/>
      <family val="2"/>
      <charset val="162"/>
      <scheme val="minor"/>
    </font>
    <font>
      <u/>
      <sz val="11"/>
      <color theme="10"/>
      <name val="Calibri"/>
      <family val="2"/>
      <charset val="162"/>
      <scheme val="minor"/>
    </font>
    <font>
      <sz val="11"/>
      <name val="Calibri"/>
      <family val="2"/>
      <charset val="162"/>
      <scheme val="minor"/>
    </font>
    <font>
      <b/>
      <sz val="11"/>
      <name val="Calibri"/>
      <family val="2"/>
      <charset val="162"/>
      <scheme val="minor"/>
    </font>
    <font>
      <sz val="10"/>
      <name val="Calibri"/>
      <family val="2"/>
      <charset val="162"/>
      <scheme val="minor"/>
    </font>
    <font>
      <b/>
      <sz val="10"/>
      <name val="Calibri"/>
      <family val="2"/>
      <charset val="162"/>
      <scheme val="minor"/>
    </font>
    <font>
      <b/>
      <i/>
      <sz val="14"/>
      <name val="Calibri"/>
      <family val="2"/>
      <charset val="162"/>
      <scheme val="minor"/>
    </font>
    <font>
      <b/>
      <i/>
      <sz val="14"/>
      <color theme="1"/>
      <name val="Calibri"/>
      <family val="2"/>
      <charset val="162"/>
      <scheme val="minor"/>
    </font>
    <font>
      <b/>
      <i/>
      <sz val="11"/>
      <name val="Calibri"/>
      <family val="2"/>
      <charset val="162"/>
      <scheme val="minor"/>
    </font>
    <font>
      <sz val="11"/>
      <color theme="1"/>
      <name val="Calibri"/>
      <family val="2"/>
      <charset val="162"/>
      <scheme val="minor"/>
    </font>
    <font>
      <b/>
      <sz val="11"/>
      <color theme="1"/>
      <name val="Calibri"/>
      <family val="2"/>
      <charset val="162"/>
      <scheme val="minor"/>
    </font>
    <font>
      <b/>
      <i/>
      <sz val="12"/>
      <name val="Calibri"/>
      <family val="2"/>
      <charset val="162"/>
      <scheme val="minor"/>
    </font>
    <font>
      <b/>
      <sz val="14"/>
      <color theme="1"/>
      <name val="Calibri"/>
      <family val="2"/>
      <charset val="162"/>
      <scheme val="minor"/>
    </font>
    <font>
      <b/>
      <u/>
      <sz val="11"/>
      <name val="Calibri"/>
      <family val="2"/>
      <charset val="162"/>
      <scheme val="minor"/>
    </font>
    <font>
      <sz val="11"/>
      <color rgb="FF000000"/>
      <name val="Calibri"/>
      <family val="2"/>
      <charset val="162"/>
      <scheme val="minor"/>
    </font>
    <font>
      <b/>
      <i/>
      <sz val="11"/>
      <color rgb="FF000000"/>
      <name val="Calibri"/>
      <family val="2"/>
      <charset val="162"/>
      <scheme val="minor"/>
    </font>
    <font>
      <i/>
      <sz val="11"/>
      <color theme="1"/>
      <name val="Calibri"/>
      <family val="2"/>
      <charset val="162"/>
      <scheme val="minor"/>
    </font>
    <font>
      <i/>
      <sz val="11"/>
      <name val="Calibri"/>
      <family val="2"/>
      <charset val="162"/>
      <scheme val="minor"/>
    </font>
    <font>
      <sz val="11"/>
      <color indexed="8"/>
      <name val="Calibri"/>
      <family val="2"/>
      <charset val="162"/>
    </font>
    <font>
      <sz val="10"/>
      <name val="Arial Tur"/>
      <charset val="162"/>
    </font>
    <font>
      <sz val="10"/>
      <name val="Arial"/>
      <family val="2"/>
      <charset val="162"/>
    </font>
    <font>
      <u/>
      <sz val="11"/>
      <name val="Calibri"/>
      <family val="2"/>
      <charset val="162"/>
      <scheme val="minor"/>
    </font>
    <font>
      <b/>
      <sz val="12"/>
      <name val="Calibri"/>
      <family val="2"/>
      <charset val="162"/>
      <scheme val="minor"/>
    </font>
    <font>
      <b/>
      <sz val="13"/>
      <name val="Calibri"/>
      <family val="2"/>
      <charset val="162"/>
      <scheme val="minor"/>
    </font>
    <font>
      <b/>
      <i/>
      <sz val="13"/>
      <name val="Calibri"/>
      <family val="2"/>
      <charset val="162"/>
      <scheme val="minor"/>
    </font>
    <font>
      <i/>
      <sz val="13"/>
      <name val="Calibri"/>
      <family val="2"/>
      <charset val="162"/>
      <scheme val="minor"/>
    </font>
    <font>
      <i/>
      <sz val="8"/>
      <name val="Calibri"/>
      <family val="2"/>
      <charset val="162"/>
      <scheme val="minor"/>
    </font>
    <font>
      <b/>
      <i/>
      <sz val="12"/>
      <color theme="1"/>
      <name val="Calibri"/>
      <family val="2"/>
      <charset val="162"/>
      <scheme val="minor"/>
    </font>
    <font>
      <b/>
      <i/>
      <sz val="13"/>
      <color theme="1"/>
      <name val="Calibri"/>
      <family val="2"/>
      <charset val="162"/>
      <scheme val="minor"/>
    </font>
    <font>
      <b/>
      <sz val="12"/>
      <color theme="1"/>
      <name val="Calibri"/>
      <family val="2"/>
      <charset val="162"/>
      <scheme val="minor"/>
    </font>
    <font>
      <b/>
      <sz val="18"/>
      <name val="Calibri"/>
      <family val="2"/>
      <charset val="162"/>
      <scheme val="minor"/>
    </font>
    <font>
      <b/>
      <sz val="13"/>
      <color theme="1"/>
      <name val="Calibri"/>
      <family val="2"/>
      <charset val="162"/>
      <scheme val="minor"/>
    </font>
    <font>
      <b/>
      <sz val="16"/>
      <color theme="1"/>
      <name val="Calibri"/>
      <family val="2"/>
      <charset val="162"/>
      <scheme val="minor"/>
    </font>
    <font>
      <sz val="11"/>
      <color theme="1"/>
      <name val="Calibri"/>
      <family val="2"/>
      <charset val="162"/>
    </font>
    <font>
      <sz val="13"/>
      <color theme="1"/>
      <name val="Calibri"/>
      <family val="2"/>
      <charset val="162"/>
      <scheme val="minor"/>
    </font>
    <font>
      <b/>
      <i/>
      <sz val="9"/>
      <name val="Calibri"/>
      <family val="2"/>
      <charset val="162"/>
      <scheme val="minor"/>
    </font>
    <font>
      <b/>
      <i/>
      <sz val="8"/>
      <name val="Calibri"/>
      <family val="2"/>
      <charset val="162"/>
      <scheme val="minor"/>
    </font>
    <font>
      <sz val="13"/>
      <color rgb="FF323A47"/>
      <name val="Arial"/>
      <family val="2"/>
      <charset val="162"/>
    </font>
    <font>
      <sz val="11"/>
      <color rgb="FFFF0000"/>
      <name val="Calibri"/>
      <family val="2"/>
      <charset val="162"/>
      <scheme val="minor"/>
    </font>
    <font>
      <sz val="12"/>
      <color theme="1"/>
      <name val="Calibri"/>
      <family val="2"/>
      <charset val="162"/>
      <scheme val="minor"/>
    </font>
    <font>
      <b/>
      <sz val="11"/>
      <name val="Roboto"/>
    </font>
    <font>
      <sz val="9"/>
      <color rgb="FFFF0000"/>
      <name val="Arial"/>
      <family val="2"/>
      <charset val="162"/>
    </font>
    <font>
      <b/>
      <sz val="11"/>
      <color rgb="FF404041"/>
      <name val="Arial"/>
      <family val="2"/>
      <charset val="162"/>
    </font>
    <font>
      <sz val="12"/>
      <name val="Calibri"/>
      <family val="2"/>
      <charset val="162"/>
      <scheme val="minor"/>
    </font>
    <font>
      <sz val="11"/>
      <name val="Arial"/>
      <family val="2"/>
      <charset val="162"/>
    </font>
    <font>
      <sz val="12.1"/>
      <color rgb="FF323A47"/>
      <name val="Arial"/>
      <family val="2"/>
      <charset val="162"/>
    </font>
    <font>
      <sz val="12"/>
      <color rgb="FF000000"/>
      <name val="Calibri"/>
      <family val="2"/>
      <charset val="162"/>
      <scheme val="minor"/>
    </font>
    <font>
      <sz val="14"/>
      <color theme="1"/>
      <name val="Calibri"/>
      <family val="2"/>
      <charset val="162"/>
      <scheme val="minor"/>
    </font>
    <font>
      <b/>
      <sz val="14"/>
      <name val="Calibri"/>
      <family val="2"/>
      <charset val="162"/>
      <scheme val="minor"/>
    </font>
    <font>
      <i/>
      <sz val="11"/>
      <color rgb="FF000000"/>
      <name val="Calibri"/>
      <family val="2"/>
      <charset val="162"/>
      <scheme val="minor"/>
    </font>
    <font>
      <u/>
      <sz val="12"/>
      <name val="Calibri"/>
      <family val="2"/>
      <charset val="162"/>
      <scheme val="minor"/>
    </font>
    <font>
      <b/>
      <u/>
      <sz val="12"/>
      <name val="Calibri"/>
      <family val="2"/>
      <charset val="162"/>
      <scheme val="minor"/>
    </font>
    <font>
      <b/>
      <sz val="14"/>
      <color rgb="FF000000"/>
      <name val="Calibri"/>
      <family val="2"/>
      <charset val="162"/>
      <scheme val="minor"/>
    </font>
    <font>
      <b/>
      <sz val="12"/>
      <color rgb="FF404041"/>
      <name val="Arial"/>
      <family val="2"/>
      <charset val="162"/>
    </font>
    <font>
      <sz val="12"/>
      <color rgb="FF404041"/>
      <name val="Arial"/>
      <family val="2"/>
      <charset val="162"/>
    </font>
    <font>
      <b/>
      <sz val="11"/>
      <color rgb="FF2D2D2D"/>
      <name val="Calibri"/>
      <family val="2"/>
      <charset val="162"/>
      <scheme val="minor"/>
    </font>
    <font>
      <sz val="11"/>
      <color rgb="FF2D2D2D"/>
      <name val="Calibri"/>
      <family val="2"/>
      <charset val="162"/>
      <scheme val="minor"/>
    </font>
    <font>
      <sz val="7"/>
      <color rgb="FF000000"/>
      <name val="Arial"/>
      <family val="2"/>
      <charset val="162"/>
    </font>
    <font>
      <b/>
      <sz val="11"/>
      <color rgb="FF000000"/>
      <name val="Calibri"/>
      <family val="2"/>
      <charset val="162"/>
      <scheme val="minor"/>
    </font>
    <font>
      <sz val="12"/>
      <color rgb="FF000000"/>
      <name val="Arial"/>
      <family val="2"/>
      <charset val="162"/>
    </font>
    <font>
      <b/>
      <sz val="12"/>
      <name val="Roboto"/>
    </font>
    <font>
      <sz val="14"/>
      <name val="Calibri"/>
      <family val="2"/>
      <charset val="162"/>
      <scheme val="minor"/>
    </font>
    <font>
      <b/>
      <u/>
      <sz val="12"/>
      <color theme="1"/>
      <name val="Calibri"/>
      <family val="2"/>
      <charset val="162"/>
      <scheme val="minor"/>
    </font>
    <font>
      <b/>
      <sz val="12"/>
      <name val="Calibri"/>
      <family val="2"/>
      <charset val="162"/>
    </font>
    <font>
      <sz val="12"/>
      <color rgb="FFFF0000"/>
      <name val="Calibri"/>
      <family val="2"/>
      <charset val="162"/>
      <scheme val="minor"/>
    </font>
    <font>
      <b/>
      <i/>
      <sz val="14"/>
      <name val="Roboto"/>
    </font>
    <font>
      <b/>
      <i/>
      <sz val="14"/>
      <color rgb="FF000000"/>
      <name val="Calibri"/>
      <family val="2"/>
      <charset val="162"/>
      <scheme val="minor"/>
    </font>
    <font>
      <b/>
      <sz val="9"/>
      <name val="Calibri"/>
      <family val="2"/>
      <charset val="162"/>
      <scheme val="minor"/>
    </font>
    <font>
      <sz val="9"/>
      <name val="Calibri"/>
      <family val="2"/>
      <charset val="162"/>
      <scheme val="minor"/>
    </font>
    <font>
      <b/>
      <sz val="14"/>
      <color theme="1"/>
      <name val="Verdana"/>
      <family val="2"/>
      <charset val="162"/>
    </font>
    <font>
      <sz val="11"/>
      <color theme="1"/>
      <name val="Verdana"/>
      <family val="2"/>
      <charset val="162"/>
    </font>
    <font>
      <i/>
      <sz val="9"/>
      <name val="Calibri"/>
      <family val="2"/>
      <charset val="162"/>
      <scheme val="minor"/>
    </font>
    <font>
      <b/>
      <sz val="11"/>
      <color indexed="8"/>
      <name val="Arial"/>
      <family val="2"/>
      <charset val="162"/>
    </font>
    <font>
      <sz val="11"/>
      <color indexed="8"/>
      <name val="Arial"/>
      <family val="2"/>
      <charset val="162"/>
    </font>
    <font>
      <b/>
      <sz val="11"/>
      <name val="Arial"/>
      <family val="2"/>
      <charset val="162"/>
    </font>
    <font>
      <sz val="11"/>
      <color theme="1"/>
      <name val="Arial"/>
      <family val="2"/>
      <charset val="162"/>
    </font>
    <font>
      <b/>
      <sz val="12"/>
      <color indexed="8"/>
      <name val="Arial"/>
      <family val="2"/>
      <charset val="162"/>
    </font>
    <font>
      <sz val="11"/>
      <color rgb="FF333333"/>
      <name val="Calibri"/>
      <family val="2"/>
      <charset val="162"/>
      <scheme val="minor"/>
    </font>
    <font>
      <sz val="10"/>
      <color rgb="FF494949"/>
      <name val="Open Sans"/>
      <family val="2"/>
    </font>
    <font>
      <b/>
      <sz val="10"/>
      <color rgb="FF494949"/>
      <name val="Open Sans"/>
      <family val="2"/>
    </font>
    <font>
      <sz val="8"/>
      <name val="Calibri"/>
      <family val="2"/>
      <charset val="162"/>
      <scheme val="minor"/>
    </font>
    <font>
      <b/>
      <sz val="8"/>
      <color theme="1"/>
      <name val="Calibri"/>
      <family val="2"/>
      <charset val="162"/>
      <scheme val="minor"/>
    </font>
    <font>
      <sz val="11"/>
      <color theme="1"/>
      <name val="Calibri"/>
      <family val="2"/>
      <scheme val="minor"/>
    </font>
    <font>
      <b/>
      <u/>
      <sz val="11"/>
      <color theme="1"/>
      <name val="Calibri"/>
      <family val="2"/>
      <charset val="162"/>
      <scheme val="minor"/>
    </font>
    <font>
      <b/>
      <i/>
      <u/>
      <sz val="13"/>
      <name val="Calibri"/>
      <family val="2"/>
      <charset val="162"/>
      <scheme val="minor"/>
    </font>
    <font>
      <b/>
      <u/>
      <sz val="16"/>
      <color theme="1"/>
      <name val="Calibri"/>
      <family val="2"/>
      <charset val="162"/>
      <scheme val="minor"/>
    </font>
    <font>
      <b/>
      <i/>
      <sz val="11"/>
      <color theme="1"/>
      <name val="Calibri"/>
      <family val="2"/>
      <charset val="162"/>
      <scheme val="minor"/>
    </font>
    <font>
      <u/>
      <sz val="11"/>
      <color theme="1"/>
      <name val="Calibri"/>
      <family val="2"/>
      <charset val="162"/>
      <scheme val="minor"/>
    </font>
    <font>
      <u/>
      <sz val="15"/>
      <color theme="10"/>
      <name val="Calibri"/>
      <family val="2"/>
      <charset val="162"/>
      <scheme val="minor"/>
    </font>
    <font>
      <b/>
      <i/>
      <sz val="10"/>
      <name val="Calibri"/>
      <family val="2"/>
      <charset val="162"/>
      <scheme val="minor"/>
    </font>
    <font>
      <b/>
      <sz val="12"/>
      <color rgb="FF000000"/>
      <name val="Times New Roman"/>
      <family val="1"/>
      <charset val="162"/>
    </font>
    <font>
      <b/>
      <u/>
      <sz val="12"/>
      <color rgb="FF000000"/>
      <name val="Times New Roman"/>
      <family val="1"/>
      <charset val="162"/>
    </font>
    <font>
      <b/>
      <sz val="12"/>
      <color rgb="FFFF0000"/>
      <name val="Times New Roman"/>
      <family val="1"/>
      <charset val="162"/>
    </font>
    <font>
      <sz val="12"/>
      <color rgb="FF000000"/>
      <name val="Times New Roman"/>
      <family val="1"/>
      <charset val="162"/>
    </font>
    <font>
      <b/>
      <sz val="12"/>
      <name val="Times New Roman"/>
      <family val="1"/>
      <charset val="162"/>
    </font>
    <font>
      <sz val="12"/>
      <name val="Times New Roman"/>
      <family val="1"/>
      <charset val="162"/>
    </font>
    <font>
      <sz val="12"/>
      <color rgb="FF000000"/>
      <name val="Calibri"/>
      <family val="2"/>
      <scheme val="minor"/>
    </font>
    <font>
      <b/>
      <sz val="12"/>
      <color rgb="FFFFFFFF"/>
      <name val="Times New Roman"/>
      <family val="1"/>
      <charset val="162"/>
    </font>
    <font>
      <b/>
      <i/>
      <u/>
      <sz val="14"/>
      <name val="Calibri"/>
      <family val="2"/>
      <charset val="162"/>
      <scheme val="minor"/>
    </font>
  </fonts>
  <fills count="11">
    <fill>
      <patternFill patternType="none"/>
    </fill>
    <fill>
      <patternFill patternType="gray125"/>
    </fill>
    <fill>
      <patternFill patternType="solid">
        <fgColor rgb="FFFFFFFF"/>
        <bgColor indexed="64"/>
      </patternFill>
    </fill>
    <fill>
      <patternFill patternType="solid">
        <fgColor rgb="FFF9F9F9"/>
        <bgColor indexed="64"/>
      </patternFill>
    </fill>
    <fill>
      <patternFill patternType="solid">
        <fgColor theme="0"/>
        <bgColor indexed="64"/>
      </patternFill>
    </fill>
    <fill>
      <patternFill patternType="solid">
        <fgColor rgb="FFFFFFFF"/>
        <bgColor rgb="FF000000"/>
      </patternFill>
    </fill>
    <fill>
      <patternFill patternType="solid">
        <fgColor rgb="FFFFFFCC"/>
        <bgColor rgb="FF000000"/>
      </patternFill>
    </fill>
    <fill>
      <patternFill patternType="solid">
        <fgColor rgb="FFD9D9D9"/>
        <bgColor rgb="FF000000"/>
      </patternFill>
    </fill>
    <fill>
      <patternFill patternType="solid">
        <fgColor rgb="FFDDDDDD"/>
        <bgColor rgb="FF000000"/>
      </patternFill>
    </fill>
    <fill>
      <patternFill patternType="solid">
        <fgColor rgb="FFE0E0E0"/>
        <bgColor rgb="FF000000"/>
      </patternFill>
    </fill>
    <fill>
      <patternFill patternType="solid">
        <fgColor rgb="FFFF0000"/>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rgb="FF404041"/>
      </left>
      <right/>
      <top style="medium">
        <color rgb="FF404041"/>
      </top>
      <bottom/>
      <diagonal/>
    </border>
    <border>
      <left style="medium">
        <color rgb="FF404041"/>
      </left>
      <right/>
      <top/>
      <bottom style="medium">
        <color rgb="FF404041"/>
      </bottom>
      <diagonal/>
    </border>
    <border>
      <left/>
      <right style="medium">
        <color rgb="FF404041"/>
      </right>
      <top/>
      <bottom style="medium">
        <color rgb="FF404041"/>
      </bottom>
      <diagonal/>
    </border>
    <border>
      <left style="medium">
        <color rgb="FF404041"/>
      </left>
      <right style="medium">
        <color rgb="FF404041"/>
      </right>
      <top/>
      <bottom style="medium">
        <color rgb="FF404041"/>
      </bottom>
      <diagonal/>
    </border>
    <border>
      <left/>
      <right style="thin">
        <color indexed="64"/>
      </right>
      <top style="medium">
        <color indexed="64"/>
      </top>
      <bottom/>
      <diagonal/>
    </border>
    <border>
      <left/>
      <right/>
      <top style="medium">
        <color rgb="FF404041"/>
      </top>
      <bottom/>
      <diagonal/>
    </border>
    <border>
      <left style="thin">
        <color indexed="64"/>
      </left>
      <right/>
      <top style="medium">
        <color indexed="64"/>
      </top>
      <bottom/>
      <diagonal/>
    </border>
    <border>
      <left/>
      <right style="thin">
        <color indexed="64"/>
      </right>
      <top/>
      <bottom style="medium">
        <color indexed="64"/>
      </bottom>
      <diagonal/>
    </border>
    <border>
      <left style="medium">
        <color rgb="FFDDDDDD"/>
      </left>
      <right style="medium">
        <color rgb="FFDDDDDD"/>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medium">
        <color rgb="FFDDDDDD"/>
      </bottom>
      <diagonal/>
    </border>
    <border>
      <left style="thin">
        <color indexed="64"/>
      </left>
      <right style="thin">
        <color indexed="64"/>
      </right>
      <top style="medium">
        <color rgb="FFDDDDDD"/>
      </top>
      <bottom style="medium">
        <color rgb="FFDDDDDD"/>
      </bottom>
      <diagonal/>
    </border>
    <border>
      <left style="thin">
        <color indexed="64"/>
      </left>
      <right style="thin">
        <color indexed="64"/>
      </right>
      <top style="medium">
        <color rgb="FFDDDDDD"/>
      </top>
      <bottom/>
      <diagonal/>
    </border>
    <border>
      <left style="thin">
        <color indexed="64"/>
      </left>
      <right style="thin">
        <color indexed="64"/>
      </right>
      <top style="medium">
        <color rgb="FFDDDDDD"/>
      </top>
      <bottom style="thin">
        <color indexed="64"/>
      </bottom>
      <diagonal/>
    </border>
    <border>
      <left/>
      <right style="medium">
        <color rgb="FFDDDDDD"/>
      </right>
      <top style="thin">
        <color indexed="64"/>
      </top>
      <bottom style="thin">
        <color indexed="64"/>
      </bottom>
      <diagonal/>
    </border>
    <border>
      <left style="thin">
        <color indexed="64"/>
      </left>
      <right style="thin">
        <color indexed="64"/>
      </right>
      <top/>
      <bottom style="medium">
        <color rgb="FFDDDDDD"/>
      </bottom>
      <diagonal/>
    </border>
    <border>
      <left style="medium">
        <color indexed="64"/>
      </left>
      <right style="medium">
        <color rgb="FFDDDDDD"/>
      </right>
      <top style="thin">
        <color indexed="64"/>
      </top>
      <bottom style="thin">
        <color indexed="64"/>
      </bottom>
      <diagonal/>
    </border>
    <border>
      <left style="medium">
        <color rgb="FFDDDDDD"/>
      </left>
      <right style="medium">
        <color indexed="64"/>
      </right>
      <top style="thin">
        <color indexed="64"/>
      </top>
      <bottom style="thin">
        <color indexed="64"/>
      </bottom>
      <diagonal/>
    </border>
    <border>
      <left style="medium">
        <color indexed="64"/>
      </left>
      <right style="thin">
        <color indexed="64"/>
      </right>
      <top style="thin">
        <color indexed="64"/>
      </top>
      <bottom style="medium">
        <color rgb="FFDDDDDD"/>
      </bottom>
      <diagonal/>
    </border>
    <border>
      <left/>
      <right style="medium">
        <color indexed="64"/>
      </right>
      <top style="thin">
        <color indexed="64"/>
      </top>
      <bottom style="medium">
        <color rgb="FFDDDDDD"/>
      </bottom>
      <diagonal/>
    </border>
    <border>
      <left style="medium">
        <color indexed="64"/>
      </left>
      <right style="thin">
        <color indexed="64"/>
      </right>
      <top style="medium">
        <color rgb="FFDDDDDD"/>
      </top>
      <bottom style="medium">
        <color rgb="FFDDDDDD"/>
      </bottom>
      <diagonal/>
    </border>
    <border>
      <left/>
      <right style="medium">
        <color indexed="64"/>
      </right>
      <top style="medium">
        <color rgb="FFDDDDDD"/>
      </top>
      <bottom style="medium">
        <color rgb="FFDDDDDD"/>
      </bottom>
      <diagonal/>
    </border>
    <border>
      <left style="medium">
        <color indexed="64"/>
      </left>
      <right style="thin">
        <color indexed="64"/>
      </right>
      <top style="medium">
        <color rgb="FFDDDDDD"/>
      </top>
      <bottom/>
      <diagonal/>
    </border>
    <border>
      <left/>
      <right style="medium">
        <color indexed="64"/>
      </right>
      <top style="medium">
        <color rgb="FFDDDDDD"/>
      </top>
      <bottom style="thin">
        <color indexed="64"/>
      </bottom>
      <diagonal/>
    </border>
    <border>
      <left style="medium">
        <color indexed="64"/>
      </left>
      <right style="thin">
        <color indexed="64"/>
      </right>
      <top style="medium">
        <color rgb="FFDDDDDD"/>
      </top>
      <bottom style="thin">
        <color indexed="64"/>
      </bottom>
      <diagonal/>
    </border>
    <border>
      <left/>
      <right style="medium">
        <color indexed="64"/>
      </right>
      <top/>
      <bottom style="medium">
        <color rgb="FFDDDDDD"/>
      </bottom>
      <diagonal/>
    </border>
    <border>
      <left/>
      <right style="medium">
        <color indexed="64"/>
      </right>
      <top style="medium">
        <color rgb="FFDDDDDD"/>
      </top>
      <bottom/>
      <diagonal/>
    </border>
    <border>
      <left style="medium">
        <color indexed="64"/>
      </left>
      <right style="thin">
        <color indexed="64"/>
      </right>
      <top/>
      <bottom style="medium">
        <color rgb="FFDDDDDD"/>
      </bottom>
      <diagonal/>
    </border>
    <border>
      <left style="medium">
        <color indexed="64"/>
      </left>
      <right style="medium">
        <color indexed="64"/>
      </right>
      <top style="medium">
        <color indexed="64"/>
      </top>
      <bottom style="medium">
        <color rgb="FFDDDDDD"/>
      </bottom>
      <diagonal/>
    </border>
    <border>
      <left style="medium">
        <color indexed="64"/>
      </left>
      <right style="medium">
        <color indexed="64"/>
      </right>
      <top style="medium">
        <color rgb="FFDDDDDD"/>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indexed="64"/>
      </left>
      <right style="medium">
        <color indexed="64"/>
      </right>
      <top style="thin">
        <color indexed="64"/>
      </top>
      <bottom style="medium">
        <color rgb="FFDDDDDD"/>
      </bottom>
      <diagonal/>
    </border>
    <border>
      <left style="medium">
        <color rgb="FFDDDDDD"/>
      </left>
      <right style="medium">
        <color indexed="64"/>
      </right>
      <top style="thin">
        <color indexed="64"/>
      </top>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indexed="64"/>
      </top>
      <bottom/>
      <diagonal/>
    </border>
    <border>
      <left style="thin">
        <color rgb="FF000000"/>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rgb="FF404041"/>
      </left>
      <right/>
      <top style="medium">
        <color indexed="64"/>
      </top>
      <bottom style="medium">
        <color rgb="FF404041"/>
      </bottom>
      <diagonal/>
    </border>
    <border>
      <left style="medium">
        <color rgb="FF404041"/>
      </left>
      <right/>
      <top style="medium">
        <color rgb="FF404041"/>
      </top>
      <bottom style="medium">
        <color rgb="FF404041"/>
      </bottom>
      <diagonal/>
    </border>
    <border>
      <left style="medium">
        <color indexed="64"/>
      </left>
      <right style="medium">
        <color indexed="64"/>
      </right>
      <top style="medium">
        <color indexed="64"/>
      </top>
      <bottom style="medium">
        <color rgb="FF404041"/>
      </bottom>
      <diagonal/>
    </border>
    <border>
      <left style="medium">
        <color indexed="64"/>
      </left>
      <right style="medium">
        <color indexed="64"/>
      </right>
      <top/>
      <bottom style="medium">
        <color rgb="FF404041"/>
      </bottom>
      <diagonal/>
    </border>
  </borders>
  <cellStyleXfs count="9">
    <xf numFmtId="0" fontId="0" fillId="0" borderId="0"/>
    <xf numFmtId="0" fontId="1" fillId="0" borderId="0" applyNumberFormat="0" applyFill="0" applyBorder="0" applyAlignment="0" applyProtection="0"/>
    <xf numFmtId="164" fontId="9" fillId="0" borderId="0" applyFont="0" applyFill="0" applyBorder="0" applyAlignment="0" applyProtection="0"/>
    <xf numFmtId="0" fontId="18" fillId="0" borderId="0"/>
    <xf numFmtId="0" fontId="19" fillId="0" borderId="0"/>
    <xf numFmtId="0" fontId="19" fillId="0" borderId="0"/>
    <xf numFmtId="0" fontId="20" fillId="0" borderId="0"/>
    <xf numFmtId="9" fontId="9" fillId="0" borderId="0" applyFont="0" applyFill="0" applyBorder="0" applyAlignment="0" applyProtection="0"/>
    <xf numFmtId="0" fontId="82" fillId="0" borderId="0"/>
  </cellStyleXfs>
  <cellXfs count="1353">
    <xf numFmtId="0" fontId="0" fillId="0" borderId="0" xfId="0"/>
    <xf numFmtId="0" fontId="2" fillId="0" borderId="0" xfId="0" applyFont="1"/>
    <xf numFmtId="0" fontId="0" fillId="0" borderId="0" xfId="0" applyAlignment="1">
      <alignment horizontal="right"/>
    </xf>
    <xf numFmtId="0" fontId="4" fillId="0" borderId="0" xfId="0" applyFont="1"/>
    <xf numFmtId="0" fontId="0" fillId="0" borderId="0" xfId="0" applyAlignment="1">
      <alignment horizontal="center"/>
    </xf>
    <xf numFmtId="0" fontId="2" fillId="2" borderId="0" xfId="0" applyFont="1" applyFill="1" applyAlignment="1">
      <alignment horizontal="left" vertical="center" wrapText="1" indent="1"/>
    </xf>
    <xf numFmtId="0" fontId="2" fillId="0" borderId="0" xfId="0" applyFont="1" applyAlignment="1">
      <alignment vertical="center"/>
    </xf>
    <xf numFmtId="0" fontId="16" fillId="0" borderId="0" xfId="0" applyFont="1"/>
    <xf numFmtId="0" fontId="17" fillId="0" borderId="0" xfId="0" applyFont="1"/>
    <xf numFmtId="0" fontId="2" fillId="0" borderId="0" xfId="0" applyFont="1" applyAlignment="1">
      <alignment horizontal="center" vertical="center"/>
    </xf>
    <xf numFmtId="0" fontId="2" fillId="0" borderId="0" xfId="0" applyFont="1" applyAlignment="1">
      <alignment horizontal="center"/>
    </xf>
    <xf numFmtId="0" fontId="3"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3" fillId="2" borderId="16"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16" xfId="0" applyFont="1" applyFill="1" applyBorder="1" applyAlignment="1">
      <alignment horizontal="left" vertical="center"/>
    </xf>
    <xf numFmtId="0" fontId="2" fillId="2" borderId="18" xfId="0" applyFont="1" applyFill="1" applyBorder="1" applyAlignment="1">
      <alignment horizontal="left" vertical="center"/>
    </xf>
    <xf numFmtId="0" fontId="3" fillId="2" borderId="19" xfId="0" applyFont="1" applyFill="1" applyBorder="1" applyAlignment="1">
      <alignment horizontal="left" vertical="center" wrapText="1"/>
    </xf>
    <xf numFmtId="0" fontId="2" fillId="2" borderId="19" xfId="0" applyFont="1" applyFill="1" applyBorder="1" applyAlignment="1">
      <alignment horizontal="center" vertical="center"/>
    </xf>
    <xf numFmtId="0" fontId="2" fillId="2" borderId="20" xfId="0" applyFont="1" applyFill="1" applyBorder="1" applyAlignment="1">
      <alignment horizontal="center"/>
    </xf>
    <xf numFmtId="0" fontId="2" fillId="0" borderId="5" xfId="0" applyFont="1" applyBorder="1" applyAlignment="1">
      <alignment horizontal="right" vertical="center"/>
    </xf>
    <xf numFmtId="0" fontId="2" fillId="0" borderId="33" xfId="0" applyFont="1" applyBorder="1" applyAlignment="1">
      <alignment horizontal="justify" vertical="center" wrapText="1"/>
    </xf>
    <xf numFmtId="0" fontId="3" fillId="0" borderId="33" xfId="0" applyFont="1" applyBorder="1" applyAlignment="1">
      <alignment horizontal="justify" vertical="center" wrapText="1"/>
    </xf>
    <xf numFmtId="0" fontId="22" fillId="2" borderId="24" xfId="0" applyFont="1" applyFill="1" applyBorder="1" applyAlignment="1">
      <alignment horizontal="center" vertical="center" wrapText="1"/>
    </xf>
    <xf numFmtId="0" fontId="22" fillId="2" borderId="25"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26" fillId="0" borderId="0" xfId="0" applyFont="1" applyAlignment="1">
      <alignment wrapText="1"/>
    </xf>
    <xf numFmtId="0" fontId="2" fillId="2" borderId="34" xfId="0" applyFont="1" applyFill="1" applyBorder="1" applyAlignment="1">
      <alignment vertical="center" wrapText="1"/>
    </xf>
    <xf numFmtId="0" fontId="3" fillId="2" borderId="34" xfId="0" applyFont="1" applyFill="1" applyBorder="1" applyAlignment="1">
      <alignment vertical="center" wrapText="1"/>
    </xf>
    <xf numFmtId="0" fontId="3" fillId="2" borderId="6" xfId="0" applyFont="1" applyFill="1" applyBorder="1" applyAlignment="1">
      <alignment vertical="center" wrapText="1"/>
    </xf>
    <xf numFmtId="0" fontId="3" fillId="2" borderId="9" xfId="0" applyFont="1" applyFill="1" applyBorder="1" applyAlignment="1">
      <alignment vertical="center" wrapText="1"/>
    </xf>
    <xf numFmtId="0" fontId="2" fillId="0" borderId="0" xfId="0" applyFont="1" applyAlignment="1">
      <alignment horizontal="left" vertical="center"/>
    </xf>
    <xf numFmtId="0" fontId="3" fillId="0" borderId="33" xfId="0" applyFont="1" applyBorder="1" applyAlignment="1">
      <alignment vertical="center" wrapText="1"/>
    </xf>
    <xf numFmtId="0" fontId="24" fillId="0" borderId="2" xfId="0" applyFont="1" applyBorder="1" applyAlignment="1">
      <alignment horizontal="center" vertical="center" wrapText="1"/>
    </xf>
    <xf numFmtId="0" fontId="3" fillId="0" borderId="32" xfId="0" applyFont="1" applyBorder="1" applyAlignment="1">
      <alignment horizontal="justify" vertical="center" wrapText="1"/>
    </xf>
    <xf numFmtId="0" fontId="0" fillId="0" borderId="0" xfId="0" applyAlignment="1">
      <alignment vertical="center"/>
    </xf>
    <xf numFmtId="0" fontId="3" fillId="0" borderId="0" xfId="0" applyFont="1"/>
    <xf numFmtId="0" fontId="23" fillId="0" borderId="0" xfId="0" applyFont="1"/>
    <xf numFmtId="164" fontId="2" fillId="0" borderId="0" xfId="2" applyFont="1" applyFill="1" applyAlignment="1">
      <alignment wrapText="1"/>
    </xf>
    <xf numFmtId="164" fontId="25" fillId="0" borderId="0" xfId="2" applyFont="1" applyFill="1" applyAlignment="1">
      <alignment wrapText="1"/>
    </xf>
    <xf numFmtId="9" fontId="2" fillId="0" borderId="0" xfId="7" applyFont="1"/>
    <xf numFmtId="0" fontId="3" fillId="0" borderId="4" xfId="0" applyFont="1" applyBorder="1" applyAlignment="1">
      <alignment vertical="center"/>
    </xf>
    <xf numFmtId="164" fontId="2" fillId="0" borderId="0" xfId="2" applyFont="1" applyFill="1" applyAlignment="1"/>
    <xf numFmtId="0" fontId="2" fillId="4" borderId="34" xfId="0" applyFont="1" applyFill="1" applyBorder="1" applyAlignment="1">
      <alignment vertical="center" wrapText="1"/>
    </xf>
    <xf numFmtId="0" fontId="2" fillId="4" borderId="0" xfId="0" applyFont="1" applyFill="1" applyAlignment="1">
      <alignment vertical="center"/>
    </xf>
    <xf numFmtId="164" fontId="3" fillId="0" borderId="0" xfId="2" applyFont="1" applyFill="1" applyBorder="1" applyAlignment="1">
      <alignment wrapText="1"/>
    </xf>
    <xf numFmtId="0" fontId="29" fillId="0" borderId="0" xfId="0" applyFont="1"/>
    <xf numFmtId="164" fontId="2" fillId="0" borderId="0" xfId="2" applyFont="1" applyFill="1" applyAlignment="1">
      <alignment vertical="center"/>
    </xf>
    <xf numFmtId="0" fontId="0" fillId="0" borderId="0" xfId="0" applyAlignment="1">
      <alignment horizontal="center" vertical="center"/>
    </xf>
    <xf numFmtId="0" fontId="12" fillId="0" borderId="0" xfId="0" applyFont="1" applyAlignment="1">
      <alignment horizontal="center" vertical="center" wrapText="1"/>
    </xf>
    <xf numFmtId="0" fontId="10" fillId="0" borderId="16" xfId="0" applyFont="1" applyBorder="1" applyAlignment="1">
      <alignment horizontal="center"/>
    </xf>
    <xf numFmtId="0" fontId="0" fillId="0" borderId="10" xfId="0" applyBorder="1" applyAlignment="1">
      <alignment vertical="center"/>
    </xf>
    <xf numFmtId="0" fontId="0" fillId="0" borderId="9" xfId="0" applyBorder="1" applyAlignment="1">
      <alignment vertical="center"/>
    </xf>
    <xf numFmtId="0" fontId="11" fillId="2" borderId="6" xfId="0" applyFont="1" applyFill="1" applyBorder="1" applyAlignment="1">
      <alignment horizontal="center" vertical="center" wrapText="1"/>
    </xf>
    <xf numFmtId="0" fontId="34" fillId="0" borderId="0" xfId="0" applyFont="1"/>
    <xf numFmtId="0" fontId="11" fillId="0" borderId="32" xfId="0" applyFont="1" applyBorder="1" applyAlignment="1">
      <alignment horizontal="center" vertical="center"/>
    </xf>
    <xf numFmtId="4" fontId="3" fillId="0" borderId="37" xfId="0" applyNumberFormat="1" applyFont="1" applyBorder="1" applyAlignment="1">
      <alignment vertical="center"/>
    </xf>
    <xf numFmtId="164" fontId="2" fillId="0" borderId="9" xfId="2" applyFont="1" applyFill="1" applyBorder="1" applyAlignment="1">
      <alignment wrapText="1"/>
    </xf>
    <xf numFmtId="164" fontId="0" fillId="0" borderId="0" xfId="2" applyFont="1"/>
    <xf numFmtId="164" fontId="2" fillId="0" borderId="0" xfId="2" applyFont="1" applyFill="1" applyBorder="1" applyAlignment="1">
      <alignment wrapText="1"/>
    </xf>
    <xf numFmtId="0" fontId="37" fillId="0" borderId="0" xfId="0" applyFont="1"/>
    <xf numFmtId="164" fontId="2" fillId="0" borderId="0" xfId="2" applyFont="1" applyFill="1" applyAlignment="1">
      <alignment horizontal="right" vertical="center" wrapText="1"/>
    </xf>
    <xf numFmtId="0" fontId="3" fillId="0" borderId="2" xfId="0" applyFont="1" applyBorder="1"/>
    <xf numFmtId="0" fontId="10" fillId="0" borderId="0" xfId="0" applyFont="1"/>
    <xf numFmtId="0" fontId="38" fillId="0" borderId="0" xfId="0" applyFont="1"/>
    <xf numFmtId="0" fontId="2" fillId="0" borderId="12" xfId="0" applyFont="1" applyBorder="1" applyAlignment="1">
      <alignment horizontal="right" vertical="center"/>
    </xf>
    <xf numFmtId="0" fontId="2" fillId="0" borderId="2" xfId="0" applyFont="1" applyBorder="1"/>
    <xf numFmtId="0" fontId="2" fillId="0" borderId="2" xfId="0" applyFont="1" applyBorder="1" applyAlignment="1">
      <alignment horizontal="right" vertical="center"/>
    </xf>
    <xf numFmtId="9" fontId="2" fillId="0" borderId="0" xfId="7" applyFont="1" applyFill="1"/>
    <xf numFmtId="164" fontId="4" fillId="0" borderId="0" xfId="2" applyFont="1" applyFill="1" applyAlignment="1">
      <alignment wrapText="1"/>
    </xf>
    <xf numFmtId="164" fontId="4" fillId="0" borderId="0" xfId="2" applyFont="1" applyFill="1" applyBorder="1" applyAlignment="1">
      <alignment wrapText="1"/>
    </xf>
    <xf numFmtId="164" fontId="2" fillId="0" borderId="0" xfId="2" applyFont="1" applyBorder="1" applyAlignment="1">
      <alignment vertical="center"/>
    </xf>
    <xf numFmtId="12" fontId="13" fillId="0" borderId="0" xfId="1" quotePrefix="1" applyNumberFormat="1" applyFont="1" applyFill="1" applyBorder="1" applyAlignment="1">
      <alignment horizontal="left" vertical="center" wrapText="1"/>
    </xf>
    <xf numFmtId="0" fontId="3" fillId="0" borderId="33" xfId="0" applyFont="1" applyBorder="1" applyAlignment="1">
      <alignment vertical="top" wrapText="1"/>
    </xf>
    <xf numFmtId="0" fontId="17" fillId="0" borderId="47" xfId="0" applyFont="1" applyBorder="1"/>
    <xf numFmtId="0" fontId="2" fillId="0" borderId="56" xfId="0" applyFont="1" applyBorder="1"/>
    <xf numFmtId="0" fontId="0" fillId="0" borderId="21" xfId="0" applyBorder="1"/>
    <xf numFmtId="0" fontId="39" fillId="0" borderId="1" xfId="0" applyFont="1" applyBorder="1"/>
    <xf numFmtId="0" fontId="0" fillId="0" borderId="2" xfId="0" applyBorder="1"/>
    <xf numFmtId="0" fontId="25" fillId="0" borderId="21" xfId="0" applyFont="1" applyBorder="1"/>
    <xf numFmtId="0" fontId="9" fillId="0" borderId="1" xfId="0" applyFont="1" applyBorder="1" applyAlignment="1">
      <alignment horizontal="center" vertical="center"/>
    </xf>
    <xf numFmtId="0" fontId="9" fillId="0" borderId="1" xfId="0" applyFont="1" applyBorder="1"/>
    <xf numFmtId="0" fontId="21" fillId="0" borderId="2" xfId="0" applyFont="1" applyBorder="1"/>
    <xf numFmtId="0" fontId="3" fillId="0" borderId="2" xfId="0" applyFont="1" applyBorder="1" applyAlignment="1">
      <alignment horizontal="center" vertical="center"/>
    </xf>
    <xf numFmtId="0" fontId="3" fillId="0" borderId="2" xfId="0" applyFont="1" applyBorder="1" applyAlignment="1">
      <alignment horizontal="right" vertical="center"/>
    </xf>
    <xf numFmtId="0" fontId="3" fillId="0" borderId="4" xfId="0" applyFont="1" applyBorder="1" applyAlignment="1">
      <alignment horizontal="left" vertical="center"/>
    </xf>
    <xf numFmtId="2" fontId="2" fillId="0" borderId="2" xfId="0" applyNumberFormat="1" applyFont="1" applyBorder="1" applyAlignment="1">
      <alignment horizontal="right" vertical="center"/>
    </xf>
    <xf numFmtId="12" fontId="21" fillId="0" borderId="0" xfId="1" quotePrefix="1" applyNumberFormat="1" applyFont="1" applyFill="1" applyBorder="1" applyAlignment="1">
      <alignment horizontal="left" vertical="center" wrapText="1"/>
    </xf>
    <xf numFmtId="0" fontId="2" fillId="0" borderId="2" xfId="0" applyFont="1" applyBorder="1" applyAlignment="1">
      <alignment horizontal="right"/>
    </xf>
    <xf numFmtId="0" fontId="42" fillId="0" borderId="0" xfId="0" applyFont="1"/>
    <xf numFmtId="0" fontId="44" fillId="0" borderId="0" xfId="0" applyFont="1"/>
    <xf numFmtId="164" fontId="38" fillId="0" borderId="0" xfId="2" applyFont="1" applyFill="1" applyAlignment="1">
      <alignment wrapText="1"/>
    </xf>
    <xf numFmtId="0" fontId="2" fillId="0" borderId="17" xfId="0" applyFont="1" applyBorder="1" applyAlignment="1">
      <alignment horizontal="left" vertical="center" wrapText="1" indent="1"/>
    </xf>
    <xf numFmtId="0" fontId="45" fillId="2" borderId="0" xfId="0" applyFont="1" applyFill="1" applyAlignment="1">
      <alignment vertical="top" wrapText="1"/>
    </xf>
    <xf numFmtId="0" fontId="0" fillId="2" borderId="0" xfId="0" applyFill="1"/>
    <xf numFmtId="0" fontId="2" fillId="0" borderId="0" xfId="0" applyFont="1" applyAlignment="1">
      <alignment horizontal="center" vertical="center" wrapText="1"/>
    </xf>
    <xf numFmtId="14" fontId="45" fillId="0" borderId="0" xfId="0" applyNumberFormat="1" applyFont="1" applyAlignment="1">
      <alignment vertical="top" wrapText="1"/>
    </xf>
    <xf numFmtId="0" fontId="45" fillId="0" borderId="0" xfId="0" applyFont="1" applyAlignment="1">
      <alignment vertical="top" wrapText="1"/>
    </xf>
    <xf numFmtId="0" fontId="0" fillId="0" borderId="0" xfId="0" applyAlignment="1">
      <alignment horizontal="left"/>
    </xf>
    <xf numFmtId="0" fontId="12" fillId="0" borderId="0" xfId="0" applyFont="1" applyAlignment="1">
      <alignment horizontal="center"/>
    </xf>
    <xf numFmtId="0" fontId="46" fillId="2" borderId="16" xfId="0" applyFont="1" applyFill="1" applyBorder="1" applyAlignment="1">
      <alignment horizontal="left" vertical="center" wrapText="1"/>
    </xf>
    <xf numFmtId="0" fontId="12" fillId="0" borderId="26" xfId="0" applyFont="1" applyBorder="1" applyAlignment="1">
      <alignment horizontal="center"/>
    </xf>
    <xf numFmtId="0" fontId="39" fillId="0" borderId="0" xfId="0" applyFont="1"/>
    <xf numFmtId="0" fontId="46" fillId="2" borderId="17" xfId="0" applyFont="1" applyFill="1" applyBorder="1" applyAlignment="1">
      <alignment horizontal="center" vertical="center"/>
    </xf>
    <xf numFmtId="167" fontId="2" fillId="0" borderId="1" xfId="0" applyNumberFormat="1" applyFont="1" applyBorder="1" applyAlignment="1">
      <alignment horizontal="right" vertical="center" wrapText="1"/>
    </xf>
    <xf numFmtId="167" fontId="2" fillId="0" borderId="19" xfId="0" applyNumberFormat="1" applyFont="1" applyBorder="1" applyAlignment="1">
      <alignment horizontal="right" vertical="center" wrapText="1"/>
    </xf>
    <xf numFmtId="167" fontId="2" fillId="2" borderId="16" xfId="0" applyNumberFormat="1" applyFont="1" applyFill="1" applyBorder="1" applyAlignment="1">
      <alignment horizontal="justify" vertical="center" wrapText="1"/>
    </xf>
    <xf numFmtId="167" fontId="2" fillId="2" borderId="30" xfId="0" applyNumberFormat="1" applyFont="1" applyFill="1" applyBorder="1" applyAlignment="1">
      <alignment horizontal="justify" vertical="center" wrapText="1"/>
    </xf>
    <xf numFmtId="167" fontId="0" fillId="0" borderId="16" xfId="0" applyNumberFormat="1" applyBorder="1" applyAlignment="1">
      <alignment horizontal="left"/>
    </xf>
    <xf numFmtId="167" fontId="0" fillId="0" borderId="30" xfId="0" applyNumberFormat="1" applyBorder="1" applyAlignment="1">
      <alignment horizontal="left"/>
    </xf>
    <xf numFmtId="0" fontId="43" fillId="2" borderId="1" xfId="0" applyFont="1" applyFill="1" applyBorder="1" applyAlignment="1">
      <alignment horizontal="left" vertical="center" wrapText="1" indent="1"/>
    </xf>
    <xf numFmtId="0" fontId="22" fillId="0" borderId="1" xfId="0" applyFont="1" applyBorder="1" applyAlignment="1">
      <alignment horizontal="center" vertical="center"/>
    </xf>
    <xf numFmtId="0" fontId="43" fillId="0" borderId="1" xfId="0" applyFont="1" applyBorder="1"/>
    <xf numFmtId="4" fontId="22" fillId="0" borderId="1" xfId="0" applyNumberFormat="1" applyFont="1" applyBorder="1" applyAlignment="1">
      <alignment horizontal="center" vertical="center"/>
    </xf>
    <xf numFmtId="0" fontId="43" fillId="0" borderId="1" xfId="0" applyFont="1" applyBorder="1" applyAlignment="1">
      <alignment horizontal="left" vertical="center" wrapText="1" indent="1"/>
    </xf>
    <xf numFmtId="0" fontId="39" fillId="0" borderId="16" xfId="0" applyFont="1" applyBorder="1"/>
    <xf numFmtId="0" fontId="29" fillId="0" borderId="17" xfId="0" applyFont="1" applyBorder="1" applyAlignment="1">
      <alignment horizontal="center"/>
    </xf>
    <xf numFmtId="0" fontId="29" fillId="0" borderId="42" xfId="0" applyFont="1" applyBorder="1" applyAlignment="1">
      <alignment horizontal="center"/>
    </xf>
    <xf numFmtId="0" fontId="39" fillId="0" borderId="18" xfId="0" applyFont="1" applyBorder="1" applyAlignment="1">
      <alignment wrapText="1"/>
    </xf>
    <xf numFmtId="0" fontId="29" fillId="0" borderId="20" xfId="0" applyFont="1" applyBorder="1" applyAlignment="1">
      <alignment horizontal="center" vertical="center"/>
    </xf>
    <xf numFmtId="0" fontId="43" fillId="0" borderId="32" xfId="0" applyFont="1" applyBorder="1" applyAlignment="1">
      <alignment horizontal="justify" vertical="center" wrapText="1"/>
    </xf>
    <xf numFmtId="0" fontId="43" fillId="0" borderId="33" xfId="0" applyFont="1" applyBorder="1" applyAlignment="1">
      <alignment horizontal="justify" vertical="center" wrapText="1"/>
    </xf>
    <xf numFmtId="0" fontId="43" fillId="0" borderId="4" xfId="0" applyFont="1" applyBorder="1" applyAlignment="1">
      <alignment horizontal="justify" vertical="center" wrapText="1"/>
    </xf>
    <xf numFmtId="0" fontId="47" fillId="0" borderId="0" xfId="0" applyFont="1"/>
    <xf numFmtId="0" fontId="39" fillId="0" borderId="0" xfId="0" applyFont="1" applyAlignment="1">
      <alignment horizontal="center"/>
    </xf>
    <xf numFmtId="0" fontId="47" fillId="0" borderId="24" xfId="0" applyFont="1" applyBorder="1" applyAlignment="1">
      <alignment horizontal="center"/>
    </xf>
    <xf numFmtId="0" fontId="29" fillId="0" borderId="16" xfId="0" applyFont="1" applyBorder="1" applyAlignment="1">
      <alignment horizontal="center"/>
    </xf>
    <xf numFmtId="0" fontId="29" fillId="0" borderId="18" xfId="0" applyFont="1" applyBorder="1" applyAlignment="1">
      <alignment horizontal="center"/>
    </xf>
    <xf numFmtId="0" fontId="12" fillId="0" borderId="25" xfId="0" applyFont="1" applyBorder="1" applyAlignment="1">
      <alignment horizontal="center" wrapText="1"/>
    </xf>
    <xf numFmtId="0" fontId="39" fillId="0" borderId="0" xfId="0" applyFont="1" applyAlignment="1">
      <alignment wrapText="1"/>
    </xf>
    <xf numFmtId="0" fontId="39" fillId="0" borderId="0" xfId="0" applyFont="1" applyAlignment="1">
      <alignment vertical="center"/>
    </xf>
    <xf numFmtId="0" fontId="12" fillId="0" borderId="26" xfId="0" applyFont="1" applyBorder="1" applyAlignment="1">
      <alignment horizontal="center" vertical="center" wrapText="1"/>
    </xf>
    <xf numFmtId="0" fontId="39" fillId="0" borderId="0" xfId="0" applyFont="1" applyAlignment="1">
      <alignment vertical="center" wrapText="1"/>
    </xf>
    <xf numFmtId="0" fontId="12" fillId="0" borderId="25" xfId="0" applyFont="1" applyBorder="1" applyAlignment="1">
      <alignment horizontal="center" vertical="center" wrapText="1"/>
    </xf>
    <xf numFmtId="16" fontId="39" fillId="0" borderId="0" xfId="0" applyNumberFormat="1" applyFont="1" applyAlignment="1">
      <alignment horizontal="center" vertical="center" wrapText="1"/>
    </xf>
    <xf numFmtId="0" fontId="39" fillId="0" borderId="0" xfId="0" applyFont="1" applyAlignment="1">
      <alignment horizontal="center" vertical="center"/>
    </xf>
    <xf numFmtId="0" fontId="32" fillId="0" borderId="0" xfId="0" applyFont="1" applyAlignment="1">
      <alignment horizontal="center"/>
    </xf>
    <xf numFmtId="0" fontId="0" fillId="0" borderId="0" xfId="0" applyAlignment="1">
      <alignment horizontal="center" wrapText="1"/>
    </xf>
    <xf numFmtId="0" fontId="15" fillId="0" borderId="0" xfId="0" applyFont="1" applyAlignment="1">
      <alignment vertical="center" wrapText="1"/>
    </xf>
    <xf numFmtId="0" fontId="49" fillId="0" borderId="0" xfId="0" applyFont="1" applyAlignment="1">
      <alignment vertical="center" wrapText="1"/>
    </xf>
    <xf numFmtId="0" fontId="49" fillId="0" borderId="0" xfId="0" applyFont="1" applyAlignment="1">
      <alignment wrapText="1"/>
    </xf>
    <xf numFmtId="9" fontId="43" fillId="2" borderId="1" xfId="0" applyNumberFormat="1" applyFont="1" applyFill="1" applyBorder="1" applyAlignment="1">
      <alignment horizontal="center" vertical="center" wrapText="1"/>
    </xf>
    <xf numFmtId="9" fontId="43" fillId="0" borderId="1" xfId="0" applyNumberFormat="1" applyFont="1" applyBorder="1" applyAlignment="1">
      <alignment horizontal="center" vertical="center"/>
    </xf>
    <xf numFmtId="0" fontId="50" fillId="2" borderId="1" xfId="1" applyFont="1" applyFill="1" applyBorder="1" applyAlignment="1">
      <alignment horizontal="left" vertical="center" wrapText="1" indent="1"/>
    </xf>
    <xf numFmtId="0" fontId="22" fillId="2" borderId="1" xfId="0" applyFont="1" applyFill="1" applyBorder="1" applyAlignment="1">
      <alignment horizontal="left" vertical="center" wrapText="1" indent="1"/>
    </xf>
    <xf numFmtId="9" fontId="22" fillId="0" borderId="1" xfId="0" applyNumberFormat="1" applyFont="1" applyBorder="1" applyAlignment="1">
      <alignment horizontal="center" vertical="center"/>
    </xf>
    <xf numFmtId="0" fontId="22" fillId="2" borderId="16" xfId="0" applyFont="1" applyFill="1" applyBorder="1" applyAlignment="1">
      <alignment horizontal="left" vertical="center" wrapText="1" indent="1"/>
    </xf>
    <xf numFmtId="0" fontId="22" fillId="2" borderId="17" xfId="0" applyFont="1" applyFill="1" applyBorder="1" applyAlignment="1">
      <alignment horizontal="left" vertical="center" wrapText="1" indent="1"/>
    </xf>
    <xf numFmtId="0" fontId="43" fillId="2" borderId="16" xfId="0" applyFont="1" applyFill="1" applyBorder="1" applyAlignment="1">
      <alignment horizontal="left" vertical="center" wrapText="1" indent="1"/>
    </xf>
    <xf numFmtId="0" fontId="43" fillId="0" borderId="17" xfId="0" applyFont="1" applyBorder="1" applyAlignment="1">
      <alignment horizontal="left" vertical="center" wrapText="1" indent="1"/>
    </xf>
    <xf numFmtId="0" fontId="43" fillId="2" borderId="17" xfId="0" applyFont="1" applyFill="1" applyBorder="1" applyAlignment="1">
      <alignment horizontal="left" vertical="center" wrapText="1" indent="1"/>
    </xf>
    <xf numFmtId="0" fontId="43" fillId="2" borderId="18" xfId="0" applyFont="1" applyFill="1" applyBorder="1" applyAlignment="1">
      <alignment horizontal="left" vertical="center" wrapText="1" indent="1"/>
    </xf>
    <xf numFmtId="0" fontId="43" fillId="2" borderId="19" xfId="0" applyFont="1" applyFill="1" applyBorder="1" applyAlignment="1">
      <alignment horizontal="left" vertical="center" wrapText="1" indent="1"/>
    </xf>
    <xf numFmtId="0" fontId="43" fillId="2" borderId="20" xfId="0" applyFont="1" applyFill="1" applyBorder="1" applyAlignment="1">
      <alignment horizontal="left" vertical="center" wrapText="1" indent="1"/>
    </xf>
    <xf numFmtId="0" fontId="7" fillId="0" borderId="0" xfId="0" applyFont="1" applyAlignment="1">
      <alignment horizontal="center" wrapText="1"/>
    </xf>
    <xf numFmtId="0" fontId="43" fillId="0" borderId="0" xfId="0" applyFont="1"/>
    <xf numFmtId="0" fontId="4" fillId="0" borderId="1" xfId="0" applyFont="1" applyBorder="1"/>
    <xf numFmtId="0" fontId="22" fillId="3" borderId="1" xfId="0" applyFont="1" applyFill="1" applyBorder="1" applyAlignment="1">
      <alignment horizontal="center" vertical="center" wrapText="1"/>
    </xf>
    <xf numFmtId="14" fontId="43" fillId="0" borderId="1" xfId="0" applyNumberFormat="1" applyFont="1" applyBorder="1" applyAlignment="1">
      <alignment horizontal="center" vertical="center" wrapText="1"/>
    </xf>
    <xf numFmtId="0" fontId="43" fillId="0" borderId="1" xfId="0" applyFont="1" applyBorder="1" applyAlignment="1">
      <alignment horizontal="center" vertical="center" wrapText="1"/>
    </xf>
    <xf numFmtId="14" fontId="43" fillId="3" borderId="1" xfId="0" applyNumberFormat="1" applyFont="1" applyFill="1" applyBorder="1" applyAlignment="1">
      <alignment horizontal="center" vertical="center" wrapText="1"/>
    </xf>
    <xf numFmtId="0" fontId="43" fillId="3" borderId="1" xfId="0" applyFont="1" applyFill="1" applyBorder="1" applyAlignment="1">
      <alignment horizontal="center" vertical="center" wrapText="1"/>
    </xf>
    <xf numFmtId="14" fontId="39" fillId="0" borderId="1" xfId="0" applyNumberFormat="1" applyFont="1" applyBorder="1" applyAlignment="1">
      <alignment horizontal="center"/>
    </xf>
    <xf numFmtId="0" fontId="39" fillId="0" borderId="1" xfId="0" applyFont="1" applyBorder="1" applyAlignment="1">
      <alignment horizontal="center"/>
    </xf>
    <xf numFmtId="0" fontId="0" fillId="0" borderId="10" xfId="0" applyBorder="1"/>
    <xf numFmtId="0" fontId="0" fillId="0" borderId="12" xfId="0" applyBorder="1"/>
    <xf numFmtId="0" fontId="39" fillId="0" borderId="1" xfId="0" applyFont="1" applyBorder="1" applyAlignment="1">
      <alignment wrapText="1"/>
    </xf>
    <xf numFmtId="0" fontId="39" fillId="0" borderId="17" xfId="0" applyFont="1" applyBorder="1" applyAlignment="1">
      <alignment wrapText="1"/>
    </xf>
    <xf numFmtId="0" fontId="39" fillId="0" borderId="42" xfId="0" applyFont="1" applyBorder="1" applyAlignment="1">
      <alignment wrapText="1"/>
    </xf>
    <xf numFmtId="0" fontId="39" fillId="0" borderId="40" xfId="0" applyFont="1" applyBorder="1" applyAlignment="1">
      <alignment wrapText="1"/>
    </xf>
    <xf numFmtId="0" fontId="39" fillId="0" borderId="69" xfId="0" applyFont="1" applyBorder="1" applyAlignment="1">
      <alignment wrapText="1"/>
    </xf>
    <xf numFmtId="0" fontId="39" fillId="0" borderId="19" xfId="0" applyFont="1" applyBorder="1" applyAlignment="1">
      <alignment wrapText="1"/>
    </xf>
    <xf numFmtId="0" fontId="39" fillId="0" borderId="20" xfId="0" applyFont="1" applyBorder="1" applyAlignment="1">
      <alignment wrapText="1"/>
    </xf>
    <xf numFmtId="0" fontId="29" fillId="0" borderId="1" xfId="0" applyFont="1" applyBorder="1" applyAlignment="1">
      <alignment horizontal="center" wrapText="1"/>
    </xf>
    <xf numFmtId="0" fontId="29" fillId="0" borderId="92" xfId="0" applyFont="1" applyBorder="1" applyAlignment="1">
      <alignment horizontal="center" wrapText="1"/>
    </xf>
    <xf numFmtId="0" fontId="39" fillId="0" borderId="94" xfId="0" applyFont="1" applyBorder="1" applyAlignment="1">
      <alignment horizontal="center" wrapText="1"/>
    </xf>
    <xf numFmtId="0" fontId="29" fillId="0" borderId="90" xfId="0" applyFont="1" applyBorder="1" applyAlignment="1">
      <alignment horizontal="center" wrapText="1"/>
    </xf>
    <xf numFmtId="0" fontId="29" fillId="0" borderId="94" xfId="0" applyFont="1" applyBorder="1" applyAlignment="1">
      <alignment horizontal="center" wrapText="1"/>
    </xf>
    <xf numFmtId="0" fontId="29" fillId="0" borderId="98" xfId="0" applyFont="1" applyBorder="1" applyAlignment="1">
      <alignment horizontal="center" wrapText="1"/>
    </xf>
    <xf numFmtId="0" fontId="39" fillId="0" borderId="98" xfId="0" applyFont="1" applyBorder="1" applyAlignment="1">
      <alignment horizontal="center" wrapText="1"/>
    </xf>
    <xf numFmtId="0" fontId="29" fillId="0" borderId="16" xfId="0" applyFont="1" applyBorder="1" applyAlignment="1">
      <alignment horizontal="center" wrapText="1"/>
    </xf>
    <xf numFmtId="0" fontId="29" fillId="0" borderId="18" xfId="0" applyFont="1" applyBorder="1" applyAlignment="1">
      <alignment horizontal="center" wrapText="1"/>
    </xf>
    <xf numFmtId="0" fontId="12" fillId="0" borderId="84" xfId="0" applyFont="1" applyBorder="1" applyAlignment="1">
      <alignment wrapText="1"/>
    </xf>
    <xf numFmtId="0" fontId="47" fillId="0" borderId="85" xfId="0" applyFont="1" applyBorder="1" applyAlignment="1">
      <alignment wrapText="1"/>
    </xf>
    <xf numFmtId="0" fontId="47" fillId="0" borderId="87" xfId="0" applyFont="1" applyBorder="1" applyAlignment="1">
      <alignment wrapText="1"/>
    </xf>
    <xf numFmtId="0" fontId="12" fillId="0" borderId="79" xfId="0" applyFont="1" applyBorder="1" applyAlignment="1">
      <alignment wrapText="1"/>
    </xf>
    <xf numFmtId="0" fontId="12" fillId="0" borderId="85" xfId="0" applyFont="1" applyBorder="1" applyAlignment="1">
      <alignment wrapText="1"/>
    </xf>
    <xf numFmtId="0" fontId="12" fillId="0" borderId="87" xfId="0" applyFont="1" applyBorder="1" applyAlignment="1">
      <alignment wrapText="1"/>
    </xf>
    <xf numFmtId="0" fontId="7" fillId="0" borderId="84" xfId="0" applyFont="1" applyBorder="1" applyAlignment="1">
      <alignment wrapText="1"/>
    </xf>
    <xf numFmtId="0" fontId="7" fillId="0" borderId="85" xfId="0" applyFont="1" applyBorder="1" applyAlignment="1">
      <alignment wrapText="1"/>
    </xf>
    <xf numFmtId="0" fontId="47" fillId="0" borderId="88" xfId="0" applyFont="1" applyBorder="1" applyAlignment="1">
      <alignment wrapText="1"/>
    </xf>
    <xf numFmtId="0" fontId="47" fillId="0" borderId="1" xfId="0" applyFont="1" applyBorder="1" applyAlignment="1">
      <alignment wrapText="1"/>
    </xf>
    <xf numFmtId="0" fontId="47" fillId="0" borderId="19" xfId="0" applyFont="1" applyBorder="1" applyAlignment="1">
      <alignment wrapText="1"/>
    </xf>
    <xf numFmtId="0" fontId="47" fillId="0" borderId="93" xfId="0" applyFont="1" applyBorder="1" applyAlignment="1">
      <alignment horizontal="left" wrapText="1"/>
    </xf>
    <xf numFmtId="3" fontId="12" fillId="0" borderId="95" xfId="0" applyNumberFormat="1" applyFont="1" applyBorder="1" applyAlignment="1">
      <alignment horizontal="left" wrapText="1"/>
    </xf>
    <xf numFmtId="0" fontId="47" fillId="0" borderId="95" xfId="0" applyFont="1" applyBorder="1" applyAlignment="1">
      <alignment horizontal="left"/>
    </xf>
    <xf numFmtId="0" fontId="12" fillId="0" borderId="95" xfId="0" applyFont="1" applyBorder="1" applyAlignment="1">
      <alignment horizontal="left" wrapText="1"/>
    </xf>
    <xf numFmtId="0" fontId="12" fillId="0" borderId="97" xfId="0" applyFont="1" applyBorder="1" applyAlignment="1">
      <alignment horizontal="left" wrapText="1"/>
    </xf>
    <xf numFmtId="0" fontId="12" fillId="0" borderId="91" xfId="0" applyFont="1" applyBorder="1" applyAlignment="1">
      <alignment horizontal="left" wrapText="1"/>
    </xf>
    <xf numFmtId="3" fontId="12" fillId="0" borderId="97" xfId="0" applyNumberFormat="1" applyFont="1" applyBorder="1" applyAlignment="1">
      <alignment horizontal="left" wrapText="1"/>
    </xf>
    <xf numFmtId="0" fontId="12" fillId="0" borderId="93" xfId="0" applyFont="1" applyBorder="1" applyAlignment="1">
      <alignment horizontal="left" wrapText="1"/>
    </xf>
    <xf numFmtId="0" fontId="47" fillId="0" borderId="95" xfId="0" applyFont="1" applyBorder="1" applyAlignment="1">
      <alignment horizontal="left" wrapText="1"/>
    </xf>
    <xf numFmtId="0" fontId="12" fillId="0" borderId="17" xfId="0" applyFont="1" applyBorder="1" applyAlignment="1">
      <alignment horizontal="left" wrapText="1"/>
    </xf>
    <xf numFmtId="0" fontId="12" fillId="0" borderId="20" xfId="0" applyFont="1" applyBorder="1" applyAlignment="1">
      <alignment horizontal="left" wrapText="1"/>
    </xf>
    <xf numFmtId="0" fontId="47" fillId="0" borderId="0" xfId="0" applyFont="1" applyAlignment="1">
      <alignment horizontal="left"/>
    </xf>
    <xf numFmtId="0" fontId="12" fillId="0" borderId="55" xfId="0" applyFont="1" applyBorder="1" applyAlignment="1">
      <alignment horizontal="left" wrapText="1"/>
    </xf>
    <xf numFmtId="0" fontId="12" fillId="0" borderId="1" xfId="0" applyFont="1" applyBorder="1" applyAlignment="1">
      <alignment wrapText="1"/>
    </xf>
    <xf numFmtId="3" fontId="12" fillId="0" borderId="55" xfId="0" applyNumberFormat="1" applyFont="1" applyBorder="1" applyAlignment="1">
      <alignment horizontal="left" wrapText="1"/>
    </xf>
    <xf numFmtId="0" fontId="29" fillId="0" borderId="102" xfId="0" applyFont="1" applyBorder="1" applyAlignment="1">
      <alignment horizontal="center" wrapText="1"/>
    </xf>
    <xf numFmtId="0" fontId="29" fillId="0" borderId="103" xfId="0" applyFont="1" applyBorder="1" applyAlignment="1">
      <alignment horizontal="center" wrapText="1"/>
    </xf>
    <xf numFmtId="0" fontId="47" fillId="0" borderId="86" xfId="0" applyFont="1" applyBorder="1" applyAlignment="1">
      <alignment wrapText="1"/>
    </xf>
    <xf numFmtId="0" fontId="47" fillId="0" borderId="89" xfId="0" applyFont="1" applyBorder="1" applyAlignment="1">
      <alignment wrapText="1"/>
    </xf>
    <xf numFmtId="0" fontId="47" fillId="0" borderId="99" xfId="0" applyFont="1" applyBorder="1" applyAlignment="1">
      <alignment horizontal="left" wrapText="1"/>
    </xf>
    <xf numFmtId="0" fontId="39" fillId="0" borderId="17" xfId="0" applyFont="1" applyBorder="1"/>
    <xf numFmtId="0" fontId="27" fillId="2" borderId="30" xfId="0" applyFont="1" applyFill="1" applyBorder="1" applyAlignment="1">
      <alignment horizontal="left" vertical="center" wrapText="1" indent="1"/>
    </xf>
    <xf numFmtId="0" fontId="27" fillId="2" borderId="47" xfId="0" applyFont="1" applyFill="1" applyBorder="1" applyAlignment="1">
      <alignment horizontal="center" vertical="center" wrapText="1"/>
    </xf>
    <xf numFmtId="0" fontId="27" fillId="2" borderId="42" xfId="0" applyFont="1" applyFill="1" applyBorder="1" applyAlignment="1">
      <alignment horizontal="center" vertical="center" wrapText="1"/>
    </xf>
    <xf numFmtId="0" fontId="53" fillId="0" borderId="74" xfId="0" applyFont="1" applyBorder="1" applyAlignment="1">
      <alignment horizontal="center" vertical="center" wrapText="1"/>
    </xf>
    <xf numFmtId="3" fontId="54" fillId="0" borderId="74" xfId="0" applyNumberFormat="1" applyFont="1" applyBorder="1" applyAlignment="1">
      <alignment horizontal="center" vertical="center" wrapText="1"/>
    </xf>
    <xf numFmtId="0" fontId="54" fillId="0" borderId="74" xfId="0" applyFont="1" applyBorder="1" applyAlignment="1">
      <alignment horizontal="left" vertical="center" wrapText="1"/>
    </xf>
    <xf numFmtId="0" fontId="43" fillId="0" borderId="24" xfId="0" applyFont="1" applyBorder="1" applyAlignment="1">
      <alignment horizontal="left" vertical="top" wrapText="1"/>
    </xf>
    <xf numFmtId="0" fontId="43" fillId="0" borderId="16" xfId="0" applyFont="1" applyBorder="1" applyAlignment="1">
      <alignment horizontal="left" vertical="center" wrapText="1"/>
    </xf>
    <xf numFmtId="0" fontId="43" fillId="0" borderId="17" xfId="0" applyFont="1" applyBorder="1" applyAlignment="1">
      <alignment horizontal="left" vertical="center" wrapText="1"/>
    </xf>
    <xf numFmtId="0" fontId="43" fillId="0" borderId="18" xfId="0" applyFont="1" applyBorder="1" applyAlignment="1">
      <alignment horizontal="left" vertical="center" wrapText="1"/>
    </xf>
    <xf numFmtId="0" fontId="43" fillId="0" borderId="20" xfId="0" applyFont="1" applyBorder="1" applyAlignment="1">
      <alignment horizontal="left" vertical="center" wrapText="1"/>
    </xf>
    <xf numFmtId="0" fontId="56" fillId="2" borderId="1" xfId="0" applyFont="1" applyFill="1" applyBorder="1" applyAlignment="1">
      <alignment horizontal="left" wrapText="1"/>
    </xf>
    <xf numFmtId="4" fontId="56" fillId="2" borderId="1" xfId="0" applyNumberFormat="1" applyFont="1" applyFill="1" applyBorder="1" applyAlignment="1">
      <alignment horizontal="right" wrapText="1"/>
    </xf>
    <xf numFmtId="0" fontId="55" fillId="2" borderId="1" xfId="0" applyFont="1" applyFill="1" applyBorder="1" applyAlignment="1">
      <alignment horizontal="left" wrapText="1"/>
    </xf>
    <xf numFmtId="4" fontId="55" fillId="2" borderId="1" xfId="0" applyNumberFormat="1" applyFont="1" applyFill="1" applyBorder="1" applyAlignment="1">
      <alignment horizontal="right" wrapText="1"/>
    </xf>
    <xf numFmtId="0" fontId="0" fillId="2" borderId="1" xfId="0" applyFill="1" applyBorder="1" applyAlignment="1">
      <alignment horizontal="left" wrapText="1"/>
    </xf>
    <xf numFmtId="4" fontId="0" fillId="2" borderId="1" xfId="0" applyNumberFormat="1" applyFill="1" applyBorder="1" applyAlignment="1">
      <alignment horizontal="right" wrapText="1"/>
    </xf>
    <xf numFmtId="0" fontId="0" fillId="2" borderId="1" xfId="0" applyFill="1" applyBorder="1" applyAlignment="1">
      <alignment horizontal="right" wrapText="1"/>
    </xf>
    <xf numFmtId="0" fontId="0" fillId="2" borderId="0" xfId="0" applyFill="1" applyAlignment="1">
      <alignment horizontal="left" wrapText="1"/>
    </xf>
    <xf numFmtId="4" fontId="0" fillId="2" borderId="0" xfId="0" applyNumberFormat="1" applyFill="1" applyAlignment="1">
      <alignment horizontal="right" wrapText="1"/>
    </xf>
    <xf numFmtId="0" fontId="56" fillId="2" borderId="47" xfId="0" applyFont="1" applyFill="1" applyBorder="1" applyAlignment="1">
      <alignment horizontal="left" wrapText="1"/>
    </xf>
    <xf numFmtId="4" fontId="56" fillId="2" borderId="47" xfId="0" applyNumberFormat="1" applyFont="1" applyFill="1" applyBorder="1" applyAlignment="1">
      <alignment horizontal="right" wrapText="1"/>
    </xf>
    <xf numFmtId="0" fontId="10" fillId="2" borderId="1" xfId="0" applyFont="1" applyFill="1" applyBorder="1" applyAlignment="1">
      <alignment horizontal="left" wrapText="1"/>
    </xf>
    <xf numFmtId="4" fontId="10" fillId="2" borderId="1" xfId="0" applyNumberFormat="1" applyFont="1" applyFill="1" applyBorder="1" applyAlignment="1">
      <alignment horizontal="right" wrapText="1"/>
    </xf>
    <xf numFmtId="0" fontId="10" fillId="2" borderId="22" xfId="0" applyFont="1" applyFill="1" applyBorder="1" applyAlignment="1">
      <alignment horizontal="left" wrapText="1"/>
    </xf>
    <xf numFmtId="0" fontId="0" fillId="2" borderId="0" xfId="0" applyFill="1" applyAlignment="1">
      <alignment horizontal="right" wrapText="1"/>
    </xf>
    <xf numFmtId="0" fontId="10" fillId="2" borderId="0" xfId="0" applyFont="1" applyFill="1" applyAlignment="1">
      <alignment horizontal="left" wrapText="1"/>
    </xf>
    <xf numFmtId="4" fontId="10" fillId="2" borderId="0" xfId="0" applyNumberFormat="1" applyFont="1" applyFill="1" applyAlignment="1">
      <alignment horizontal="right" wrapText="1"/>
    </xf>
    <xf numFmtId="0" fontId="38" fillId="0" borderId="9" xfId="0" applyFont="1" applyBorder="1"/>
    <xf numFmtId="4" fontId="50" fillId="0" borderId="0" xfId="1" applyNumberFormat="1" applyFont="1" applyFill="1" applyBorder="1" applyAlignment="1">
      <alignment horizontal="center" vertical="center" wrapText="1"/>
    </xf>
    <xf numFmtId="4" fontId="51" fillId="0" borderId="0" xfId="1" applyNumberFormat="1" applyFont="1" applyFill="1" applyBorder="1" applyAlignment="1">
      <alignment horizontal="center" vertical="center" wrapText="1"/>
    </xf>
    <xf numFmtId="4" fontId="22" fillId="0" borderId="0" xfId="1" applyNumberFormat="1" applyFont="1" applyFill="1" applyBorder="1" applyAlignment="1">
      <alignment horizontal="center" vertical="center" wrapText="1"/>
    </xf>
    <xf numFmtId="165" fontId="22" fillId="0" borderId="0" xfId="1" applyNumberFormat="1" applyFont="1" applyFill="1" applyBorder="1" applyAlignment="1">
      <alignment horizontal="center" vertical="center" wrapText="1"/>
    </xf>
    <xf numFmtId="164" fontId="43" fillId="0" borderId="0" xfId="2" applyFont="1" applyFill="1" applyAlignment="1">
      <alignment wrapText="1"/>
    </xf>
    <xf numFmtId="4" fontId="51" fillId="0" borderId="0" xfId="1" applyNumberFormat="1" applyFont="1" applyFill="1" applyBorder="1" applyAlignment="1">
      <alignment horizontal="center" wrapText="1"/>
    </xf>
    <xf numFmtId="4" fontId="62" fillId="0" borderId="0" xfId="1" applyNumberFormat="1" applyFont="1" applyFill="1" applyBorder="1" applyAlignment="1">
      <alignment horizontal="center" vertical="center" wrapText="1"/>
    </xf>
    <xf numFmtId="4" fontId="51" fillId="0" borderId="23" xfId="1" applyNumberFormat="1" applyFont="1" applyFill="1" applyBorder="1" applyAlignment="1">
      <alignment horizontal="center" vertical="center" wrapText="1"/>
    </xf>
    <xf numFmtId="0" fontId="2" fillId="0" borderId="7" xfId="0" applyFont="1" applyBorder="1"/>
    <xf numFmtId="0" fontId="2" fillId="0" borderId="12" xfId="0" applyFont="1" applyBorder="1"/>
    <xf numFmtId="0" fontId="2" fillId="0" borderId="7" xfId="0" applyFont="1" applyBorder="1" applyAlignment="1">
      <alignment horizontal="center"/>
    </xf>
    <xf numFmtId="0" fontId="2" fillId="0" borderId="12" xfId="0" applyFont="1" applyBorder="1" applyAlignment="1">
      <alignment horizontal="center"/>
    </xf>
    <xf numFmtId="0" fontId="3" fillId="0" borderId="6" xfId="0" applyFont="1" applyBorder="1"/>
    <xf numFmtId="0" fontId="39" fillId="0" borderId="96" xfId="0" applyFont="1" applyBorder="1" applyAlignment="1">
      <alignment horizontal="center" wrapText="1"/>
    </xf>
    <xf numFmtId="0" fontId="12" fillId="0" borderId="100" xfId="0" applyFont="1" applyBorder="1" applyAlignment="1">
      <alignment horizontal="left" wrapText="1"/>
    </xf>
    <xf numFmtId="0" fontId="39" fillId="0" borderId="101" xfId="0" applyFont="1" applyBorder="1" applyAlignment="1">
      <alignment horizontal="center" wrapText="1"/>
    </xf>
    <xf numFmtId="0" fontId="3" fillId="0" borderId="5" xfId="0" applyFont="1" applyBorder="1" applyAlignment="1">
      <alignment horizontal="right" vertical="center"/>
    </xf>
    <xf numFmtId="0" fontId="3" fillId="0" borderId="12" xfId="0" applyFont="1" applyBorder="1" applyAlignment="1">
      <alignment horizontal="right" vertical="center"/>
    </xf>
    <xf numFmtId="2" fontId="3" fillId="0" borderId="2" xfId="0" applyNumberFormat="1" applyFont="1" applyBorder="1" applyAlignment="1">
      <alignment horizontal="right" vertical="center"/>
    </xf>
    <xf numFmtId="0" fontId="46" fillId="0" borderId="18" xfId="0" applyFont="1" applyBorder="1" applyAlignment="1">
      <alignment horizontal="left" vertical="center" wrapText="1"/>
    </xf>
    <xf numFmtId="0" fontId="46" fillId="0" borderId="20" xfId="0" applyFont="1" applyBorder="1" applyAlignment="1">
      <alignment horizontal="center" vertical="center"/>
    </xf>
    <xf numFmtId="0" fontId="69" fillId="0" borderId="106" xfId="0" applyFont="1" applyBorder="1" applyAlignment="1">
      <alignment wrapText="1"/>
    </xf>
    <xf numFmtId="49" fontId="70" fillId="0" borderId="108" xfId="0" applyNumberFormat="1" applyFont="1" applyBorder="1" applyAlignment="1">
      <alignment wrapText="1"/>
    </xf>
    <xf numFmtId="49" fontId="70" fillId="0" borderId="81" xfId="0" applyNumberFormat="1" applyFont="1" applyBorder="1" applyAlignment="1">
      <alignment wrapText="1"/>
    </xf>
    <xf numFmtId="49" fontId="70" fillId="0" borderId="83" xfId="0" applyNumberFormat="1" applyFont="1" applyBorder="1" applyAlignment="1">
      <alignment wrapText="1"/>
    </xf>
    <xf numFmtId="0" fontId="67" fillId="0" borderId="47" xfId="0" applyFont="1" applyBorder="1" applyAlignment="1">
      <alignment vertical="center" wrapText="1"/>
    </xf>
    <xf numFmtId="0" fontId="67" fillId="0" borderId="47" xfId="0" applyFont="1" applyBorder="1" applyAlignment="1">
      <alignment horizontal="center" vertical="center" wrapText="1"/>
    </xf>
    <xf numFmtId="164" fontId="67" fillId="0" borderId="44" xfId="2" applyFont="1" applyBorder="1" applyAlignment="1">
      <alignment horizontal="center" vertical="center" wrapText="1"/>
    </xf>
    <xf numFmtId="164" fontId="67" fillId="0" borderId="59" xfId="2" applyFont="1" applyBorder="1" applyAlignment="1">
      <alignment horizontal="center" vertical="center" wrapText="1"/>
    </xf>
    <xf numFmtId="164" fontId="67" fillId="0" borderId="1" xfId="2" applyFont="1" applyBorder="1" applyAlignment="1">
      <alignment horizontal="center" vertical="center" wrapText="1"/>
    </xf>
    <xf numFmtId="0" fontId="68" fillId="0" borderId="1" xfId="0" applyFont="1" applyBorder="1" applyAlignment="1">
      <alignment horizontal="center" vertical="center" wrapText="1"/>
    </xf>
    <xf numFmtId="2" fontId="68" fillId="0" borderId="1" xfId="0" applyNumberFormat="1" applyFont="1" applyBorder="1" applyAlignment="1">
      <alignment vertical="center" wrapText="1"/>
    </xf>
    <xf numFmtId="164" fontId="68" fillId="0" borderId="1" xfId="2" quotePrefix="1" applyFont="1" applyBorder="1" applyAlignment="1">
      <alignment horizontal="center" vertical="center" wrapText="1"/>
    </xf>
    <xf numFmtId="164" fontId="68" fillId="0" borderId="44" xfId="2" quotePrefix="1" applyFont="1" applyBorder="1" applyAlignment="1">
      <alignment horizontal="center" vertical="center" wrapText="1"/>
    </xf>
    <xf numFmtId="4" fontId="68" fillId="0" borderId="1" xfId="0" applyNumberFormat="1" applyFont="1" applyBorder="1" applyAlignment="1">
      <alignment vertical="center"/>
    </xf>
    <xf numFmtId="4" fontId="68" fillId="0" borderId="46" xfId="0" applyNumberFormat="1" applyFont="1" applyBorder="1" applyAlignment="1">
      <alignment vertical="center"/>
    </xf>
    <xf numFmtId="2" fontId="71" fillId="0" borderId="46" xfId="0" applyNumberFormat="1" applyFont="1" applyBorder="1" applyAlignment="1">
      <alignment vertical="center" wrapText="1"/>
    </xf>
    <xf numFmtId="0" fontId="68" fillId="0" borderId="1" xfId="0" applyFont="1" applyBorder="1" applyAlignment="1">
      <alignment vertical="center" wrapText="1"/>
    </xf>
    <xf numFmtId="0" fontId="71" fillId="0" borderId="46" xfId="0" applyFont="1" applyBorder="1" applyAlignment="1">
      <alignment vertical="center" wrapText="1"/>
    </xf>
    <xf numFmtId="0" fontId="68" fillId="0" borderId="1" xfId="0" applyFont="1" applyBorder="1" applyAlignment="1">
      <alignment horizontal="left" vertical="center" wrapText="1"/>
    </xf>
    <xf numFmtId="0" fontId="68" fillId="0" borderId="0" xfId="0" applyFont="1"/>
    <xf numFmtId="0" fontId="68" fillId="0" borderId="0" xfId="0" applyFont="1" applyAlignment="1">
      <alignment wrapText="1"/>
    </xf>
    <xf numFmtId="164" fontId="68" fillId="0" borderId="0" xfId="2" applyFont="1" applyFill="1"/>
    <xf numFmtId="164" fontId="67" fillId="0" borderId="0" xfId="2" applyFont="1" applyFill="1"/>
    <xf numFmtId="0" fontId="72" fillId="0" borderId="25" xfId="0" applyFont="1" applyBorder="1" applyAlignment="1">
      <alignment horizontal="center" wrapText="1"/>
    </xf>
    <xf numFmtId="0" fontId="72" fillId="0" borderId="25" xfId="0" applyFont="1" applyBorder="1" applyAlignment="1">
      <alignment horizontal="center" vertical="center" wrapText="1"/>
    </xf>
    <xf numFmtId="0" fontId="72" fillId="0" borderId="1" xfId="0" applyFont="1" applyBorder="1" applyAlignment="1">
      <alignment horizontal="center" wrapText="1"/>
    </xf>
    <xf numFmtId="0" fontId="0" fillId="0" borderId="9" xfId="0" applyBorder="1"/>
    <xf numFmtId="0" fontId="72" fillId="0" borderId="16" xfId="0" applyFont="1" applyBorder="1" applyAlignment="1">
      <alignment vertical="center"/>
    </xf>
    <xf numFmtId="0" fontId="72" fillId="0" borderId="1" xfId="0" applyFont="1" applyBorder="1" applyAlignment="1">
      <alignment vertical="center"/>
    </xf>
    <xf numFmtId="0" fontId="72" fillId="0" borderId="17" xfId="0" applyFont="1" applyBorder="1" applyAlignment="1">
      <alignment vertical="center"/>
    </xf>
    <xf numFmtId="0" fontId="75" fillId="0" borderId="19" xfId="0" applyFont="1" applyBorder="1" applyAlignment="1">
      <alignment horizontal="center" vertical="center"/>
    </xf>
    <xf numFmtId="0" fontId="75" fillId="0" borderId="20" xfId="0" applyFont="1" applyBorder="1" applyAlignment="1">
      <alignment horizontal="center" vertical="center"/>
    </xf>
    <xf numFmtId="0" fontId="29" fillId="0" borderId="101" xfId="0" applyFont="1" applyBorder="1" applyAlignment="1">
      <alignment horizontal="center" wrapText="1"/>
    </xf>
    <xf numFmtId="0" fontId="29" fillId="0" borderId="27" xfId="0" applyFont="1" applyBorder="1" applyAlignment="1">
      <alignment horizontal="center" vertical="center" wrapText="1"/>
    </xf>
    <xf numFmtId="0" fontId="12" fillId="0" borderId="25" xfId="0" applyFont="1" applyBorder="1" applyAlignment="1">
      <alignment vertical="center" wrapText="1"/>
    </xf>
    <xf numFmtId="0" fontId="12" fillId="0" borderId="15" xfId="0" applyFont="1" applyBorder="1" applyAlignment="1">
      <alignment horizontal="center" vertical="center" wrapText="1"/>
    </xf>
    <xf numFmtId="164" fontId="2" fillId="0" borderId="0" xfId="2" applyFont="1" applyFill="1" applyAlignment="1">
      <alignment horizontal="center" vertical="center" wrapText="1"/>
    </xf>
    <xf numFmtId="0" fontId="0" fillId="0" borderId="16" xfId="0" applyBorder="1" applyAlignment="1">
      <alignment horizontal="center"/>
    </xf>
    <xf numFmtId="0" fontId="0" fillId="0" borderId="18" xfId="0" applyBorder="1" applyAlignment="1">
      <alignment horizontal="center"/>
    </xf>
    <xf numFmtId="0" fontId="62" fillId="0" borderId="0" xfId="1" applyFont="1" applyFill="1" applyBorder="1" applyAlignment="1">
      <alignment horizontal="center" vertical="center"/>
    </xf>
    <xf numFmtId="0" fontId="62" fillId="0" borderId="12" xfId="1" applyFont="1" applyFill="1" applyBorder="1" applyAlignment="1">
      <alignment horizontal="center" vertical="center"/>
    </xf>
    <xf numFmtId="0" fontId="51" fillId="0" borderId="0" xfId="1" applyFont="1" applyFill="1" applyBorder="1" applyAlignment="1">
      <alignment horizontal="center" vertical="center"/>
    </xf>
    <xf numFmtId="0" fontId="2" fillId="0" borderId="4" xfId="0" applyFont="1" applyBorder="1" applyAlignment="1">
      <alignment horizontal="justify" vertical="center" wrapText="1"/>
    </xf>
    <xf numFmtId="167" fontId="2" fillId="0" borderId="1" xfId="0" quotePrefix="1" applyNumberFormat="1" applyFont="1" applyBorder="1" applyAlignment="1">
      <alignment horizontal="right" vertical="center" wrapText="1"/>
    </xf>
    <xf numFmtId="167" fontId="2" fillId="0" borderId="21" xfId="0" applyNumberFormat="1" applyFont="1" applyBorder="1" applyAlignment="1">
      <alignment horizontal="right" vertical="center" wrapText="1"/>
    </xf>
    <xf numFmtId="0" fontId="0" fillId="4" borderId="0" xfId="0" applyFill="1"/>
    <xf numFmtId="0" fontId="2" fillId="4" borderId="0" xfId="0" applyFont="1" applyFill="1"/>
    <xf numFmtId="0" fontId="10" fillId="0" borderId="0" xfId="0" applyFont="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xf>
    <xf numFmtId="0" fontId="3" fillId="0" borderId="4" xfId="0" applyFont="1" applyBorder="1"/>
    <xf numFmtId="0" fontId="78" fillId="0" borderId="33" xfId="0" applyFont="1" applyBorder="1" applyAlignment="1">
      <alignment vertical="center" wrapText="1"/>
    </xf>
    <xf numFmtId="0" fontId="79" fillId="0" borderId="33" xfId="0" applyFont="1" applyBorder="1" applyAlignment="1">
      <alignment vertical="center" wrapText="1"/>
    </xf>
    <xf numFmtId="0" fontId="78" fillId="0" borderId="32" xfId="0" applyFont="1" applyBorder="1" applyAlignment="1">
      <alignment vertical="center" wrapText="1"/>
    </xf>
    <xf numFmtId="0" fontId="22" fillId="2" borderId="21" xfId="0" applyFont="1" applyFill="1" applyBorder="1" applyAlignment="1">
      <alignment horizontal="justify" vertical="center" wrapText="1"/>
    </xf>
    <xf numFmtId="0" fontId="22" fillId="2" borderId="21" xfId="0" applyFont="1" applyFill="1" applyBorder="1" applyAlignment="1">
      <alignment horizontal="center" vertical="center" wrapText="1"/>
    </xf>
    <xf numFmtId="3" fontId="12" fillId="0" borderId="100" xfId="0" applyNumberFormat="1" applyFont="1" applyBorder="1" applyAlignment="1">
      <alignment horizontal="left" wrapText="1"/>
    </xf>
    <xf numFmtId="3" fontId="12" fillId="0" borderId="109" xfId="0" applyNumberFormat="1" applyFont="1" applyBorder="1" applyAlignment="1">
      <alignment horizontal="left" wrapText="1"/>
    </xf>
    <xf numFmtId="168" fontId="69" fillId="0" borderId="106" xfId="0" applyNumberFormat="1" applyFont="1" applyBorder="1" applyAlignment="1">
      <alignment horizontal="center" wrapText="1"/>
    </xf>
    <xf numFmtId="168" fontId="70" fillId="0" borderId="80" xfId="0" applyNumberFormat="1" applyFont="1" applyBorder="1" applyAlignment="1">
      <alignment horizontal="center" wrapText="1"/>
    </xf>
    <xf numFmtId="168" fontId="70" fillId="0" borderId="82" xfId="0" applyNumberFormat="1" applyFont="1" applyBorder="1" applyAlignment="1">
      <alignment horizontal="center" wrapText="1"/>
    </xf>
    <xf numFmtId="168" fontId="39" fillId="0" borderId="0" xfId="0" applyNumberFormat="1" applyFont="1"/>
    <xf numFmtId="169" fontId="70" fillId="0" borderId="107" xfId="0" applyNumberFormat="1" applyFont="1" applyBorder="1" applyAlignment="1">
      <alignment horizontal="center" wrapText="1"/>
    </xf>
    <xf numFmtId="169" fontId="70" fillId="0" borderId="80" xfId="0" applyNumberFormat="1" applyFont="1" applyBorder="1" applyAlignment="1">
      <alignment horizontal="center" wrapText="1"/>
    </xf>
    <xf numFmtId="170" fontId="70" fillId="0" borderId="80" xfId="0" applyNumberFormat="1" applyFont="1" applyBorder="1" applyAlignment="1">
      <alignment horizontal="center" wrapText="1"/>
    </xf>
    <xf numFmtId="168" fontId="70" fillId="0" borderId="111" xfId="0" applyNumberFormat="1" applyFont="1" applyBorder="1" applyAlignment="1">
      <alignment horizontal="center" wrapText="1"/>
    </xf>
    <xf numFmtId="49" fontId="70" fillId="0" borderId="112" xfId="0" applyNumberFormat="1" applyFont="1" applyBorder="1" applyAlignment="1">
      <alignment wrapText="1"/>
    </xf>
    <xf numFmtId="168" fontId="70" fillId="0" borderId="113" xfId="0" applyNumberFormat="1" applyFont="1" applyBorder="1" applyAlignment="1">
      <alignment horizontal="center" wrapText="1"/>
    </xf>
    <xf numFmtId="49" fontId="70" fillId="0" borderId="114" xfId="0" applyNumberFormat="1" applyFont="1" applyBorder="1" applyAlignment="1">
      <alignment wrapText="1"/>
    </xf>
    <xf numFmtId="168" fontId="70" fillId="0" borderId="115" xfId="0" applyNumberFormat="1" applyFont="1" applyBorder="1" applyAlignment="1">
      <alignment horizontal="center" wrapText="1"/>
    </xf>
    <xf numFmtId="49" fontId="70" fillId="0" borderId="116" xfId="0" applyNumberFormat="1" applyFont="1" applyBorder="1" applyAlignment="1">
      <alignment wrapText="1"/>
    </xf>
    <xf numFmtId="0" fontId="29" fillId="0" borderId="19" xfId="0" applyFont="1" applyBorder="1" applyAlignment="1">
      <alignment horizontal="center" wrapText="1"/>
    </xf>
    <xf numFmtId="0" fontId="0" fillId="0" borderId="1" xfId="0" applyBorder="1" applyAlignment="1">
      <alignment horizontal="center"/>
    </xf>
    <xf numFmtId="0" fontId="10" fillId="0" borderId="21" xfId="0" applyFont="1" applyBorder="1" applyAlignment="1">
      <alignment horizontal="center" vertical="center" wrapText="1"/>
    </xf>
    <xf numFmtId="9" fontId="0" fillId="0" borderId="1" xfId="0" applyNumberFormat="1" applyBorder="1" applyAlignment="1">
      <alignment horizontal="center"/>
    </xf>
    <xf numFmtId="0" fontId="10" fillId="0" borderId="18" xfId="0" applyFont="1" applyBorder="1" applyAlignment="1">
      <alignment horizontal="center"/>
    </xf>
    <xf numFmtId="9" fontId="0" fillId="0" borderId="19" xfId="0" applyNumberFormat="1" applyBorder="1" applyAlignment="1">
      <alignment horizontal="center"/>
    </xf>
    <xf numFmtId="0" fontId="24" fillId="0" borderId="117" xfId="0" applyFont="1" applyBorder="1" applyAlignment="1">
      <alignment horizontal="center" vertical="center" wrapText="1"/>
    </xf>
    <xf numFmtId="164" fontId="24" fillId="0" borderId="118" xfId="2" applyFont="1" applyFill="1" applyBorder="1" applyAlignment="1">
      <alignment horizontal="center" vertical="center" wrapText="1"/>
    </xf>
    <xf numFmtId="0" fontId="24" fillId="0" borderId="118" xfId="0" applyFont="1" applyBorder="1" applyAlignment="1">
      <alignment horizontal="center" vertical="center" wrapText="1"/>
    </xf>
    <xf numFmtId="0" fontId="24" fillId="0" borderId="23" xfId="0" applyFont="1" applyBorder="1" applyAlignment="1">
      <alignment horizontal="center" vertical="center" wrapText="1"/>
    </xf>
    <xf numFmtId="0" fontId="11" fillId="0" borderId="32" xfId="0" applyFont="1" applyBorder="1" applyAlignment="1">
      <alignment horizontal="center" vertical="center" wrapText="1"/>
    </xf>
    <xf numFmtId="0" fontId="10" fillId="0" borderId="1" xfId="0" applyFont="1" applyBorder="1" applyAlignment="1">
      <alignment horizontal="center"/>
    </xf>
    <xf numFmtId="0" fontId="2" fillId="0" borderId="34" xfId="0" applyFont="1" applyBorder="1" applyAlignment="1">
      <alignment vertical="center" wrapText="1"/>
    </xf>
    <xf numFmtId="0" fontId="3" fillId="0" borderId="34" xfId="0" applyFont="1" applyBorder="1" applyAlignment="1">
      <alignment vertical="center" wrapText="1"/>
    </xf>
    <xf numFmtId="164" fontId="3" fillId="0" borderId="0" xfId="2" applyFont="1" applyFill="1" applyAlignment="1">
      <alignment horizontal="center" vertical="center" wrapText="1"/>
    </xf>
    <xf numFmtId="4" fontId="67" fillId="0" borderId="46" xfId="0" quotePrefix="1" applyNumberFormat="1" applyFont="1" applyBorder="1" applyAlignment="1">
      <alignment horizontal="right" vertical="center" wrapText="1"/>
    </xf>
    <xf numFmtId="167" fontId="0" fillId="0" borderId="67" xfId="0" applyNumberFormat="1" applyBorder="1" applyAlignment="1">
      <alignment horizontal="left"/>
    </xf>
    <xf numFmtId="167" fontId="0" fillId="0" borderId="50" xfId="0" applyNumberFormat="1" applyBorder="1" applyAlignment="1">
      <alignment horizontal="left"/>
    </xf>
    <xf numFmtId="167" fontId="0" fillId="0" borderId="46" xfId="0" applyNumberFormat="1" applyBorder="1" applyAlignment="1">
      <alignment horizontal="left"/>
    </xf>
    <xf numFmtId="4" fontId="55" fillId="0" borderId="1" xfId="0" applyNumberFormat="1" applyFont="1" applyBorder="1" applyAlignment="1">
      <alignment horizontal="right" wrapText="1"/>
    </xf>
    <xf numFmtId="4" fontId="56" fillId="0" borderId="1" xfId="0" applyNumberFormat="1" applyFont="1" applyBorder="1" applyAlignment="1">
      <alignment horizontal="right" wrapText="1"/>
    </xf>
    <xf numFmtId="0" fontId="1" fillId="0" borderId="0" xfId="1"/>
    <xf numFmtId="164" fontId="10" fillId="0" borderId="0" xfId="2" applyFont="1" applyFill="1" applyAlignment="1">
      <alignment wrapText="1"/>
    </xf>
    <xf numFmtId="14" fontId="7" fillId="0" borderId="1" xfId="0" applyNumberFormat="1" applyFont="1" applyBorder="1" applyAlignment="1">
      <alignment horizontal="center" vertical="center"/>
    </xf>
    <xf numFmtId="4" fontId="51" fillId="0" borderId="3" xfId="1" applyNumberFormat="1" applyFont="1" applyFill="1" applyBorder="1" applyAlignment="1">
      <alignment horizontal="center" vertical="center" wrapText="1"/>
    </xf>
    <xf numFmtId="165" fontId="22" fillId="0" borderId="3" xfId="1" applyNumberFormat="1" applyFont="1" applyFill="1" applyBorder="1" applyAlignment="1">
      <alignment horizontal="center" vertical="center" wrapText="1"/>
    </xf>
    <xf numFmtId="165" fontId="22" fillId="0" borderId="17" xfId="1" applyNumberFormat="1" applyFont="1" applyFill="1" applyBorder="1" applyAlignment="1">
      <alignment horizontal="center" vertical="center" wrapText="1"/>
    </xf>
    <xf numFmtId="165" fontId="22" fillId="0" borderId="20" xfId="1" applyNumberFormat="1" applyFont="1" applyFill="1" applyBorder="1" applyAlignment="1">
      <alignment horizontal="center" vertical="center" wrapText="1"/>
    </xf>
    <xf numFmtId="4" fontId="22" fillId="0" borderId="3" xfId="1" quotePrefix="1" applyNumberFormat="1" applyFont="1" applyFill="1" applyBorder="1" applyAlignment="1">
      <alignment horizontal="center" vertical="center" wrapText="1"/>
    </xf>
    <xf numFmtId="4" fontId="51" fillId="0" borderId="3" xfId="1" applyNumberFormat="1" applyFont="1" applyFill="1" applyBorder="1" applyAlignment="1">
      <alignment horizontal="center" wrapText="1"/>
    </xf>
    <xf numFmtId="0" fontId="62" fillId="0" borderId="23" xfId="1" applyFont="1" applyFill="1" applyBorder="1" applyAlignment="1">
      <alignment horizontal="center" vertical="center" wrapText="1"/>
    </xf>
    <xf numFmtId="4" fontId="62" fillId="0" borderId="3" xfId="1" applyNumberFormat="1" applyFont="1" applyFill="1" applyBorder="1" applyAlignment="1">
      <alignment horizontal="center" wrapText="1"/>
    </xf>
    <xf numFmtId="0" fontId="22" fillId="0" borderId="17" xfId="1" applyFont="1" applyFill="1" applyBorder="1" applyAlignment="1">
      <alignment horizontal="center" vertical="center"/>
    </xf>
    <xf numFmtId="0" fontId="62" fillId="0" borderId="3" xfId="1" applyFont="1" applyFill="1" applyBorder="1" applyAlignment="1">
      <alignment horizontal="center" vertical="center"/>
    </xf>
    <xf numFmtId="12" fontId="13" fillId="0" borderId="2" xfId="1" quotePrefix="1" applyNumberFormat="1" applyFont="1" applyFill="1" applyBorder="1" applyAlignment="1">
      <alignment horizontal="center" vertical="center" wrapText="1"/>
    </xf>
    <xf numFmtId="4" fontId="62" fillId="0" borderId="23" xfId="1" applyNumberFormat="1" applyFont="1" applyFill="1" applyBorder="1" applyAlignment="1">
      <alignment horizontal="center" vertical="center" wrapText="1"/>
    </xf>
    <xf numFmtId="4" fontId="62" fillId="0" borderId="3" xfId="1" applyNumberFormat="1" applyFont="1" applyFill="1" applyBorder="1" applyAlignment="1">
      <alignment horizontal="center" vertical="center" wrapText="1"/>
    </xf>
    <xf numFmtId="164" fontId="1" fillId="0" borderId="0" xfId="1" applyNumberFormat="1" applyFill="1" applyAlignment="1">
      <alignment wrapText="1"/>
    </xf>
    <xf numFmtId="0" fontId="1" fillId="0" borderId="0" xfId="1" applyAlignment="1">
      <alignment vertical="center"/>
    </xf>
    <xf numFmtId="0" fontId="48" fillId="0" borderId="0" xfId="0" applyFont="1" applyAlignment="1">
      <alignment horizontal="center"/>
    </xf>
    <xf numFmtId="0" fontId="43" fillId="0" borderId="26" xfId="0" applyFont="1" applyBorder="1" applyAlignment="1">
      <alignment horizontal="left" vertical="top" wrapText="1"/>
    </xf>
    <xf numFmtId="0" fontId="43" fillId="0" borderId="17" xfId="0" applyFont="1" applyBorder="1" applyAlignment="1">
      <alignment horizontal="left" vertical="top" wrapText="1"/>
    </xf>
    <xf numFmtId="0" fontId="43" fillId="0" borderId="16" xfId="0" applyFont="1" applyBorder="1" applyAlignment="1">
      <alignment horizontal="left" vertical="top"/>
    </xf>
    <xf numFmtId="0" fontId="87" fillId="0" borderId="0" xfId="0" applyFont="1"/>
    <xf numFmtId="4" fontId="51" fillId="0" borderId="8" xfId="1" applyNumberFormat="1" applyFont="1" applyFill="1" applyBorder="1" applyAlignment="1">
      <alignment horizontal="center" vertical="center" wrapText="1"/>
    </xf>
    <xf numFmtId="0" fontId="72" fillId="0" borderId="1" xfId="0" applyFont="1" applyBorder="1" applyAlignment="1">
      <alignment horizontal="center" vertical="center" wrapText="1"/>
    </xf>
    <xf numFmtId="0" fontId="0" fillId="4" borderId="0" xfId="0" applyFill="1" applyAlignment="1">
      <alignment horizontal="left" wrapText="1"/>
    </xf>
    <xf numFmtId="0" fontId="10" fillId="4" borderId="0" xfId="0" applyFont="1" applyFill="1" applyAlignment="1">
      <alignment horizontal="center"/>
    </xf>
    <xf numFmtId="0" fontId="0" fillId="4" borderId="0" xfId="0" applyFill="1" applyAlignment="1">
      <alignment horizontal="center"/>
    </xf>
    <xf numFmtId="167" fontId="0" fillId="0" borderId="0" xfId="0" applyNumberFormat="1" applyAlignment="1">
      <alignment horizontal="left"/>
    </xf>
    <xf numFmtId="0" fontId="73" fillId="0" borderId="1" xfId="0" applyFont="1" applyBorder="1" applyAlignment="1">
      <alignment horizontal="center"/>
    </xf>
    <xf numFmtId="0" fontId="73" fillId="0" borderId="1" xfId="0" applyFont="1" applyBorder="1" applyAlignment="1">
      <alignment horizontal="center" vertical="center"/>
    </xf>
    <xf numFmtId="0" fontId="72" fillId="0" borderId="1" xfId="0" applyFont="1" applyBorder="1" applyAlignment="1">
      <alignment horizontal="center"/>
    </xf>
    <xf numFmtId="0" fontId="44" fillId="0" borderId="1" xfId="0" applyFont="1" applyBorder="1" applyAlignment="1">
      <alignment horizontal="center"/>
    </xf>
    <xf numFmtId="0" fontId="44" fillId="0" borderId="1" xfId="0" applyFont="1" applyBorder="1" applyAlignment="1">
      <alignment horizontal="center" vertical="center"/>
    </xf>
    <xf numFmtId="0" fontId="72" fillId="0" borderId="9" xfId="0" applyFont="1" applyBorder="1" applyAlignment="1">
      <alignment horizontal="right"/>
    </xf>
    <xf numFmtId="0" fontId="72" fillId="0" borderId="0" xfId="0" applyFont="1" applyAlignment="1">
      <alignment horizontal="right"/>
    </xf>
    <xf numFmtId="0" fontId="74" fillId="0" borderId="0" xfId="0" applyFont="1" applyAlignment="1">
      <alignment horizontal="center"/>
    </xf>
    <xf numFmtId="0" fontId="74" fillId="0" borderId="10" xfId="0" applyFont="1" applyBorder="1" applyAlignment="1">
      <alignment horizontal="center"/>
    </xf>
    <xf numFmtId="0" fontId="12" fillId="0" borderId="100" xfId="0" applyFont="1" applyBorder="1" applyAlignment="1">
      <alignment wrapText="1"/>
    </xf>
    <xf numFmtId="0" fontId="88" fillId="0" borderId="0" xfId="1" applyFont="1"/>
    <xf numFmtId="4" fontId="1" fillId="0" borderId="0" xfId="1" applyNumberFormat="1" applyFill="1" applyBorder="1" applyAlignment="1">
      <alignment horizontal="center" vertical="center" wrapText="1"/>
    </xf>
    <xf numFmtId="0" fontId="85" fillId="0" borderId="7" xfId="1" applyFont="1" applyFill="1" applyBorder="1" applyAlignment="1">
      <alignment horizontal="center" vertical="center"/>
    </xf>
    <xf numFmtId="164" fontId="2" fillId="0" borderId="0" xfId="2" applyFont="1" applyFill="1" applyBorder="1" applyAlignment="1">
      <alignment horizontal="right" vertical="center" wrapText="1"/>
    </xf>
    <xf numFmtId="4" fontId="51" fillId="0" borderId="35" xfId="1" applyNumberFormat="1" applyFont="1" applyFill="1" applyBorder="1" applyAlignment="1">
      <alignment horizontal="center" vertical="center" wrapText="1"/>
    </xf>
    <xf numFmtId="0" fontId="62" fillId="0" borderId="12" xfId="1" applyFont="1" applyFill="1" applyBorder="1" applyAlignment="1">
      <alignment vertical="center"/>
    </xf>
    <xf numFmtId="4" fontId="51" fillId="0" borderId="7" xfId="1" applyNumberFormat="1" applyFont="1" applyFill="1" applyBorder="1" applyAlignment="1">
      <alignment vertical="center" wrapText="1"/>
    </xf>
    <xf numFmtId="164" fontId="1" fillId="0" borderId="0" xfId="1" applyNumberFormat="1" applyFill="1" applyAlignment="1">
      <alignment horizontal="center" wrapText="1"/>
    </xf>
    <xf numFmtId="165" fontId="22" fillId="0" borderId="8" xfId="1" applyNumberFormat="1" applyFont="1" applyFill="1" applyBorder="1" applyAlignment="1">
      <alignment horizontal="center" vertical="center" wrapText="1"/>
    </xf>
    <xf numFmtId="4" fontId="51" fillId="0" borderId="35" xfId="1" applyNumberFormat="1" applyFont="1" applyFill="1" applyBorder="1" applyAlignment="1">
      <alignment vertical="center" wrapText="1"/>
    </xf>
    <xf numFmtId="4" fontId="51" fillId="0" borderId="15" xfId="1" applyNumberFormat="1" applyFont="1" applyFill="1" applyBorder="1" applyAlignment="1">
      <alignment horizontal="center" vertical="center" wrapText="1"/>
    </xf>
    <xf numFmtId="164" fontId="11" fillId="0" borderId="26" xfId="2" applyFont="1" applyFill="1" applyBorder="1" applyAlignment="1">
      <alignment horizontal="center" vertical="center" wrapText="1"/>
    </xf>
    <xf numFmtId="12" fontId="13" fillId="0" borderId="0" xfId="1" quotePrefix="1" applyNumberFormat="1" applyFont="1" applyFill="1" applyBorder="1" applyAlignment="1">
      <alignment horizontal="center" vertical="top" wrapText="1"/>
    </xf>
    <xf numFmtId="0" fontId="62" fillId="0" borderId="26" xfId="1" applyFont="1" applyFill="1" applyBorder="1" applyAlignment="1">
      <alignment horizontal="center" vertical="center" wrapText="1"/>
    </xf>
    <xf numFmtId="0" fontId="72" fillId="0" borderId="44" xfId="0" applyFont="1" applyBorder="1" applyAlignment="1">
      <alignment vertical="center"/>
    </xf>
    <xf numFmtId="0" fontId="1" fillId="0" borderId="9" xfId="1" applyBorder="1"/>
    <xf numFmtId="3" fontId="12" fillId="0" borderId="17" xfId="0" applyNumberFormat="1" applyFont="1" applyBorder="1" applyAlignment="1">
      <alignment horizontal="left" wrapText="1"/>
    </xf>
    <xf numFmtId="4" fontId="12" fillId="0" borderId="17" xfId="0" applyNumberFormat="1" applyFont="1" applyBorder="1" applyAlignment="1">
      <alignment horizontal="left" wrapText="1"/>
    </xf>
    <xf numFmtId="0" fontId="29" fillId="0" borderId="54" xfId="0" applyFont="1" applyBorder="1" applyAlignment="1">
      <alignment horizontal="center" wrapText="1"/>
    </xf>
    <xf numFmtId="0" fontId="47" fillId="0" borderId="110" xfId="0" applyFont="1" applyBorder="1" applyAlignment="1">
      <alignment horizontal="left" wrapText="1"/>
    </xf>
    <xf numFmtId="0" fontId="12" fillId="0" borderId="109" xfId="0" applyFont="1" applyBorder="1" applyAlignment="1">
      <alignment horizontal="left" wrapText="1"/>
    </xf>
    <xf numFmtId="0" fontId="12" fillId="0" borderId="45" xfId="0" applyFont="1" applyBorder="1" applyAlignment="1">
      <alignment wrapText="1"/>
    </xf>
    <xf numFmtId="4" fontId="51" fillId="0" borderId="26" xfId="1" applyNumberFormat="1" applyFont="1" applyFill="1" applyBorder="1" applyAlignment="1">
      <alignment horizontal="center" vertical="center" wrapText="1"/>
    </xf>
    <xf numFmtId="12" fontId="1" fillId="0" borderId="0" xfId="1" quotePrefix="1" applyNumberFormat="1" applyFill="1" applyBorder="1" applyAlignment="1">
      <alignment horizontal="left" vertical="center" wrapText="1"/>
    </xf>
    <xf numFmtId="0" fontId="22" fillId="0" borderId="20" xfId="1" applyFont="1" applyFill="1" applyBorder="1" applyAlignment="1">
      <alignment horizontal="center" vertical="center"/>
    </xf>
    <xf numFmtId="4" fontId="2" fillId="0" borderId="0" xfId="0" applyNumberFormat="1" applyFont="1" applyAlignment="1">
      <alignment vertical="center"/>
    </xf>
    <xf numFmtId="0" fontId="90" fillId="0" borderId="0" xfId="0" applyFont="1"/>
    <xf numFmtId="0" fontId="90" fillId="5" borderId="32" xfId="0" applyFont="1" applyFill="1" applyBorder="1" applyAlignment="1">
      <alignment horizontal="center" vertical="center" wrapText="1"/>
    </xf>
    <xf numFmtId="0" fontId="90" fillId="0" borderId="32" xfId="0" applyFont="1" applyBorder="1" applyAlignment="1">
      <alignment horizontal="center" vertical="center" wrapText="1"/>
    </xf>
    <xf numFmtId="0" fontId="90" fillId="0" borderId="33" xfId="0" applyFont="1" applyBorder="1" applyAlignment="1">
      <alignment horizontal="center" vertical="center" wrapText="1"/>
    </xf>
    <xf numFmtId="0" fontId="90" fillId="6" borderId="32" xfId="0" applyFont="1" applyFill="1" applyBorder="1" applyAlignment="1">
      <alignment vertical="center" wrapText="1"/>
    </xf>
    <xf numFmtId="0" fontId="93" fillId="6" borderId="4" xfId="0" applyFont="1" applyFill="1" applyBorder="1" applyAlignment="1">
      <alignment horizontal="justify" vertical="center" wrapText="1"/>
    </xf>
    <xf numFmtId="0" fontId="90" fillId="6" borderId="5" xfId="0" applyFont="1" applyFill="1" applyBorder="1" applyAlignment="1">
      <alignment vertical="center" wrapText="1"/>
    </xf>
    <xf numFmtId="3" fontId="90" fillId="6" borderId="5" xfId="0" applyNumberFormat="1" applyFont="1" applyFill="1" applyBorder="1" applyAlignment="1">
      <alignment horizontal="center" vertical="center" wrapText="1"/>
    </xf>
    <xf numFmtId="0" fontId="93" fillId="6" borderId="4" xfId="0" applyFont="1" applyFill="1" applyBorder="1" applyAlignment="1">
      <alignment vertical="center" wrapText="1"/>
    </xf>
    <xf numFmtId="0" fontId="90" fillId="7" borderId="33" xfId="0" applyFont="1" applyFill="1" applyBorder="1" applyAlignment="1">
      <alignment vertical="center" wrapText="1"/>
    </xf>
    <xf numFmtId="0" fontId="94" fillId="7" borderId="5" xfId="0" applyFont="1" applyFill="1" applyBorder="1" applyAlignment="1">
      <alignment vertical="center" wrapText="1"/>
    </xf>
    <xf numFmtId="3" fontId="94" fillId="8" borderId="5" xfId="0" applyNumberFormat="1" applyFont="1" applyFill="1" applyBorder="1" applyAlignment="1">
      <alignment horizontal="center" vertical="center" wrapText="1"/>
    </xf>
    <xf numFmtId="3" fontId="90" fillId="8" borderId="5" xfId="0" applyNumberFormat="1" applyFont="1" applyFill="1" applyBorder="1" applyAlignment="1">
      <alignment horizontal="center" vertical="center" wrapText="1"/>
    </xf>
    <xf numFmtId="0" fontId="93" fillId="7" borderId="5" xfId="0" applyFont="1" applyFill="1" applyBorder="1" applyAlignment="1">
      <alignment vertical="center" wrapText="1"/>
    </xf>
    <xf numFmtId="0" fontId="90" fillId="7" borderId="4" xfId="0" applyFont="1" applyFill="1" applyBorder="1" applyAlignment="1">
      <alignment vertical="center" wrapText="1"/>
    </xf>
    <xf numFmtId="0" fontId="90" fillId="8" borderId="5" xfId="0" applyFont="1" applyFill="1" applyBorder="1" applyAlignment="1">
      <alignment horizontal="center" vertical="center" wrapText="1"/>
    </xf>
    <xf numFmtId="0" fontId="90" fillId="0" borderId="2" xfId="0" applyFont="1" applyBorder="1" applyAlignment="1">
      <alignment horizontal="center" vertical="center" wrapText="1"/>
    </xf>
    <xf numFmtId="0" fontId="90" fillId="7" borderId="5" xfId="0" applyFont="1" applyFill="1" applyBorder="1" applyAlignment="1">
      <alignment horizontal="center" vertical="center" wrapText="1"/>
    </xf>
    <xf numFmtId="0" fontId="90" fillId="7" borderId="5" xfId="0" applyFont="1" applyFill="1" applyBorder="1" applyAlignment="1">
      <alignment vertical="center" wrapText="1"/>
    </xf>
    <xf numFmtId="3" fontId="90" fillId="7" borderId="5" xfId="0" applyNumberFormat="1" applyFont="1" applyFill="1" applyBorder="1" applyAlignment="1">
      <alignment horizontal="center" vertical="center" wrapText="1"/>
    </xf>
    <xf numFmtId="0" fontId="95" fillId="7" borderId="5" xfId="0" applyFont="1" applyFill="1" applyBorder="1" applyAlignment="1">
      <alignment vertical="center" wrapText="1"/>
    </xf>
    <xf numFmtId="0" fontId="90" fillId="6" borderId="5" xfId="0" applyFont="1" applyFill="1" applyBorder="1" applyAlignment="1">
      <alignment horizontal="center" vertical="center" wrapText="1"/>
    </xf>
    <xf numFmtId="0" fontId="93" fillId="6" borderId="5" xfId="0" applyFont="1" applyFill="1" applyBorder="1" applyAlignment="1">
      <alignment vertical="center" wrapText="1"/>
    </xf>
    <xf numFmtId="0" fontId="90" fillId="6" borderId="4" xfId="0" applyFont="1" applyFill="1" applyBorder="1" applyAlignment="1">
      <alignment vertical="center" wrapText="1"/>
    </xf>
    <xf numFmtId="0" fontId="90" fillId="7" borderId="32" xfId="0" applyFont="1" applyFill="1" applyBorder="1" applyAlignment="1">
      <alignment vertical="center" wrapText="1"/>
    </xf>
    <xf numFmtId="3" fontId="90" fillId="7" borderId="2" xfId="0" applyNumberFormat="1" applyFont="1" applyFill="1" applyBorder="1" applyAlignment="1">
      <alignment horizontal="center" vertical="center" wrapText="1"/>
    </xf>
    <xf numFmtId="3" fontId="90" fillId="7" borderId="4" xfId="0" applyNumberFormat="1" applyFont="1" applyFill="1" applyBorder="1" applyAlignment="1">
      <alignment horizontal="center" vertical="center" wrapText="1"/>
    </xf>
    <xf numFmtId="3" fontId="90" fillId="7" borderId="32" xfId="0" applyNumberFormat="1" applyFont="1" applyFill="1" applyBorder="1" applyAlignment="1">
      <alignment horizontal="center" vertical="center" wrapText="1"/>
    </xf>
    <xf numFmtId="0" fontId="96" fillId="7" borderId="4" xfId="0" applyFont="1" applyFill="1" applyBorder="1" applyAlignment="1">
      <alignment vertical="center" wrapText="1"/>
    </xf>
    <xf numFmtId="0" fontId="93" fillId="7" borderId="10" xfId="0" applyFont="1" applyFill="1" applyBorder="1" applyAlignment="1">
      <alignment vertical="center" wrapText="1"/>
    </xf>
    <xf numFmtId="0" fontId="93" fillId="7" borderId="10" xfId="0" applyFont="1" applyFill="1" applyBorder="1" applyAlignment="1">
      <alignment horizontal="justify" vertical="center" wrapText="1"/>
    </xf>
    <xf numFmtId="3" fontId="90" fillId="7" borderId="33" xfId="0" applyNumberFormat="1" applyFont="1" applyFill="1" applyBorder="1" applyAlignment="1">
      <alignment horizontal="center" vertical="center" wrapText="1"/>
    </xf>
    <xf numFmtId="0" fontId="94" fillId="6" borderId="5" xfId="0" applyFont="1" applyFill="1" applyBorder="1" applyAlignment="1">
      <alignment vertical="center" wrapText="1"/>
    </xf>
    <xf numFmtId="3" fontId="94" fillId="6" borderId="5" xfId="0" applyNumberFormat="1" applyFont="1" applyFill="1" applyBorder="1" applyAlignment="1">
      <alignment horizontal="center" vertical="center" wrapText="1"/>
    </xf>
    <xf numFmtId="0" fontId="95" fillId="6" borderId="5" xfId="0" applyFont="1" applyFill="1" applyBorder="1" applyAlignment="1">
      <alignment vertical="center" wrapText="1"/>
    </xf>
    <xf numFmtId="0" fontId="90" fillId="6" borderId="2" xfId="0" applyFont="1" applyFill="1" applyBorder="1" applyAlignment="1">
      <alignment horizontal="center" vertical="center" wrapText="1"/>
    </xf>
    <xf numFmtId="0" fontId="90" fillId="6" borderId="3" xfId="0" applyFont="1" applyFill="1" applyBorder="1" applyAlignment="1">
      <alignment vertical="center" wrapText="1"/>
    </xf>
    <xf numFmtId="3" fontId="90" fillId="6" borderId="3" xfId="0" applyNumberFormat="1" applyFont="1" applyFill="1" applyBorder="1" applyAlignment="1">
      <alignment horizontal="center" vertical="center" wrapText="1"/>
    </xf>
    <xf numFmtId="3" fontId="90" fillId="6" borderId="2" xfId="0" applyNumberFormat="1" applyFont="1" applyFill="1" applyBorder="1" applyAlignment="1">
      <alignment horizontal="center" vertical="center" wrapText="1"/>
    </xf>
    <xf numFmtId="0" fontId="93" fillId="6" borderId="3" xfId="0" applyFont="1" applyFill="1" applyBorder="1" applyAlignment="1">
      <alignment vertical="center" wrapText="1"/>
    </xf>
    <xf numFmtId="0" fontId="90" fillId="7" borderId="5" xfId="0" applyFont="1" applyFill="1" applyBorder="1" applyAlignment="1">
      <alignment horizontal="left" vertical="center" wrapText="1"/>
    </xf>
    <xf numFmtId="3" fontId="90" fillId="8" borderId="2" xfId="0" applyNumberFormat="1" applyFont="1" applyFill="1" applyBorder="1" applyAlignment="1">
      <alignment horizontal="center" vertical="center" wrapText="1"/>
    </xf>
    <xf numFmtId="0" fontId="90" fillId="6" borderId="2" xfId="0" applyFont="1" applyFill="1" applyBorder="1" applyAlignment="1">
      <alignment vertical="center" wrapText="1"/>
    </xf>
    <xf numFmtId="0" fontId="97" fillId="6" borderId="3" xfId="0" applyFont="1" applyFill="1" applyBorder="1" applyAlignment="1">
      <alignment horizontal="center" vertical="center" wrapText="1"/>
    </xf>
    <xf numFmtId="0" fontId="90" fillId="6" borderId="2" xfId="0" applyFont="1" applyFill="1" applyBorder="1" applyAlignment="1">
      <alignment horizontal="justify" vertical="center" wrapText="1"/>
    </xf>
    <xf numFmtId="0" fontId="93" fillId="6" borderId="2" xfId="0" applyFont="1" applyFill="1" applyBorder="1" applyAlignment="1">
      <alignment vertical="center" wrapText="1"/>
    </xf>
    <xf numFmtId="0" fontId="93" fillId="6" borderId="2" xfId="0" applyFont="1" applyFill="1" applyBorder="1" applyAlignment="1">
      <alignment wrapText="1"/>
    </xf>
    <xf numFmtId="0" fontId="93" fillId="0" borderId="0" xfId="0" applyFont="1"/>
    <xf numFmtId="0" fontId="96" fillId="0" borderId="0" xfId="0" applyFont="1"/>
    <xf numFmtId="0" fontId="96" fillId="0" borderId="0" xfId="0" applyFont="1" applyAlignment="1">
      <alignment wrapText="1"/>
    </xf>
    <xf numFmtId="0" fontId="90" fillId="7" borderId="2" xfId="0" applyFont="1" applyFill="1" applyBorder="1" applyAlignment="1">
      <alignment horizontal="justify" vertical="center"/>
    </xf>
    <xf numFmtId="0" fontId="90" fillId="7" borderId="2" xfId="0" applyFont="1" applyFill="1" applyBorder="1" applyAlignment="1">
      <alignment vertical="center"/>
    </xf>
    <xf numFmtId="0" fontId="93" fillId="7" borderId="2" xfId="0" applyFont="1" applyFill="1" applyBorder="1" applyAlignment="1">
      <alignment wrapText="1"/>
    </xf>
    <xf numFmtId="3" fontId="90" fillId="8" borderId="2" xfId="0" applyNumberFormat="1" applyFont="1" applyFill="1" applyBorder="1" applyAlignment="1">
      <alignment horizontal="center" vertical="center"/>
    </xf>
    <xf numFmtId="0" fontId="93" fillId="0" borderId="2" xfId="0" applyFont="1" applyBorder="1" applyAlignment="1">
      <alignment horizontal="center" wrapText="1"/>
    </xf>
    <xf numFmtId="0" fontId="93" fillId="0" borderId="2" xfId="0" applyFont="1" applyBorder="1" applyAlignment="1">
      <alignment horizontal="center" vertical="center" wrapText="1"/>
    </xf>
    <xf numFmtId="0" fontId="93" fillId="0" borderId="4" xfId="0" applyFont="1" applyBorder="1" applyAlignment="1">
      <alignment horizontal="center" vertical="center"/>
    </xf>
    <xf numFmtId="0" fontId="90" fillId="7" borderId="6" xfId="0" applyFont="1" applyFill="1" applyBorder="1" applyAlignment="1">
      <alignment vertical="center" wrapText="1"/>
    </xf>
    <xf numFmtId="3" fontId="90" fillId="7" borderId="34" xfId="0" applyNumberFormat="1" applyFont="1" applyFill="1" applyBorder="1" applyAlignment="1">
      <alignment horizontal="center" vertical="center" wrapText="1"/>
    </xf>
    <xf numFmtId="0" fontId="93" fillId="7" borderId="2" xfId="0" applyFont="1" applyFill="1" applyBorder="1" applyAlignment="1">
      <alignment vertical="center" wrapText="1"/>
    </xf>
    <xf numFmtId="3" fontId="90" fillId="7" borderId="35" xfId="0" applyNumberFormat="1" applyFont="1" applyFill="1" applyBorder="1" applyAlignment="1">
      <alignment horizontal="center" vertical="center" wrapText="1"/>
    </xf>
    <xf numFmtId="0" fontId="90" fillId="7" borderId="2" xfId="0" applyFont="1" applyFill="1" applyBorder="1" applyAlignment="1">
      <alignment vertical="center" wrapText="1"/>
    </xf>
    <xf numFmtId="0" fontId="90" fillId="7" borderId="22" xfId="0" applyFont="1" applyFill="1" applyBorder="1" applyAlignment="1">
      <alignment horizontal="center" vertical="center" wrapText="1"/>
    </xf>
    <xf numFmtId="3" fontId="90" fillId="7" borderId="8" xfId="0" applyNumberFormat="1" applyFont="1" applyFill="1" applyBorder="1" applyAlignment="1">
      <alignment horizontal="center" vertical="center" wrapText="1"/>
    </xf>
    <xf numFmtId="3" fontId="90" fillId="7" borderId="3" xfId="0" applyNumberFormat="1" applyFont="1" applyFill="1" applyBorder="1" applyAlignment="1">
      <alignment horizontal="center" vertical="center" wrapText="1"/>
    </xf>
    <xf numFmtId="0" fontId="90" fillId="7" borderId="121" xfId="0" applyFont="1" applyFill="1" applyBorder="1" applyAlignment="1">
      <alignment horizontal="center" vertical="center" wrapText="1"/>
    </xf>
    <xf numFmtId="0" fontId="90" fillId="7" borderId="43" xfId="0" applyFont="1" applyFill="1" applyBorder="1" applyAlignment="1">
      <alignment horizontal="center" vertical="center" wrapText="1"/>
    </xf>
    <xf numFmtId="0" fontId="90" fillId="7" borderId="2" xfId="0" applyFont="1" applyFill="1" applyBorder="1" applyAlignment="1">
      <alignment horizontal="center" vertical="center" wrapText="1"/>
    </xf>
    <xf numFmtId="0" fontId="90" fillId="7" borderId="23" xfId="0" applyFont="1" applyFill="1" applyBorder="1" applyAlignment="1">
      <alignment vertical="center" wrapText="1"/>
    </xf>
    <xf numFmtId="0" fontId="90" fillId="7" borderId="40" xfId="0" applyFont="1" applyFill="1" applyBorder="1" applyAlignment="1">
      <alignment horizontal="justify" vertical="center" wrapText="1"/>
    </xf>
    <xf numFmtId="3" fontId="90" fillId="7" borderId="0" xfId="0" applyNumberFormat="1" applyFont="1" applyFill="1" applyAlignment="1">
      <alignment horizontal="center" vertical="center" wrapText="1"/>
    </xf>
    <xf numFmtId="0" fontId="93" fillId="0" borderId="7" xfId="0" applyFont="1" applyBorder="1"/>
    <xf numFmtId="0" fontId="93" fillId="0" borderId="12" xfId="0" applyFont="1" applyBorder="1"/>
    <xf numFmtId="165" fontId="22" fillId="0" borderId="39" xfId="1" applyNumberFormat="1" applyFont="1" applyFill="1" applyBorder="1" applyAlignment="1">
      <alignment horizontal="center" vertical="center" wrapText="1"/>
    </xf>
    <xf numFmtId="164" fontId="0" fillId="2" borderId="1" xfId="2" applyFont="1" applyFill="1" applyBorder="1" applyAlignment="1">
      <alignment horizontal="right" wrapText="1"/>
    </xf>
    <xf numFmtId="43" fontId="0" fillId="0" borderId="0" xfId="0" applyNumberFormat="1"/>
    <xf numFmtId="167" fontId="8" fillId="0" borderId="28" xfId="0" applyNumberFormat="1" applyFont="1" applyBorder="1" applyAlignment="1">
      <alignment horizontal="right" vertical="center" wrapText="1"/>
    </xf>
    <xf numFmtId="167" fontId="8" fillId="0" borderId="118" xfId="0" applyNumberFormat="1" applyFont="1" applyBorder="1" applyAlignment="1">
      <alignment horizontal="right" vertical="center" wrapText="1"/>
    </xf>
    <xf numFmtId="167" fontId="2" fillId="0" borderId="44" xfId="0" applyNumberFormat="1" applyFont="1" applyBorder="1" applyAlignment="1">
      <alignment horizontal="right" vertical="center" wrapText="1"/>
    </xf>
    <xf numFmtId="167" fontId="2" fillId="0" borderId="47" xfId="0" applyNumberFormat="1" applyFont="1" applyBorder="1" applyAlignment="1">
      <alignment horizontal="right" vertical="center" wrapText="1"/>
    </xf>
    <xf numFmtId="0" fontId="34" fillId="0" borderId="9" xfId="0" applyFont="1" applyBorder="1"/>
    <xf numFmtId="165" fontId="22" fillId="0" borderId="23" xfId="1" applyNumberFormat="1" applyFont="1" applyFill="1" applyBorder="1" applyAlignment="1">
      <alignment horizontal="center" vertical="center" wrapText="1"/>
    </xf>
    <xf numFmtId="4" fontId="68" fillId="0" borderId="1" xfId="0" quotePrefix="1" applyNumberFormat="1" applyFont="1" applyBorder="1" applyAlignment="1">
      <alignment horizontal="right" vertical="center" wrapText="1"/>
    </xf>
    <xf numFmtId="4" fontId="68" fillId="0" borderId="46" xfId="0" quotePrefix="1" applyNumberFormat="1" applyFont="1" applyBorder="1" applyAlignment="1">
      <alignment horizontal="right" vertical="center" wrapText="1"/>
    </xf>
    <xf numFmtId="4" fontId="43" fillId="0" borderId="1" xfId="2" applyNumberFormat="1" applyFont="1" applyBorder="1" applyAlignment="1">
      <alignment horizontal="right" vertical="center" wrapText="1"/>
    </xf>
    <xf numFmtId="4" fontId="43" fillId="3" borderId="1" xfId="2" applyNumberFormat="1" applyFont="1" applyFill="1" applyBorder="1" applyAlignment="1">
      <alignment horizontal="right" vertical="center" wrapText="1"/>
    </xf>
    <xf numFmtId="4" fontId="39" fillId="0" borderId="1" xfId="0" applyNumberFormat="1" applyFont="1" applyBorder="1" applyAlignment="1">
      <alignment horizontal="right" vertical="center"/>
    </xf>
    <xf numFmtId="4" fontId="7" fillId="0" borderId="1" xfId="2" applyNumberFormat="1" applyFont="1" applyBorder="1" applyAlignment="1">
      <alignment horizontal="right" vertical="center"/>
    </xf>
    <xf numFmtId="2" fontId="7" fillId="0" borderId="1" xfId="0" applyNumberFormat="1" applyFont="1" applyBorder="1" applyAlignment="1">
      <alignment horizontal="center" vertical="center"/>
    </xf>
    <xf numFmtId="164" fontId="64" fillId="0" borderId="0" xfId="2" applyFont="1" applyFill="1" applyAlignment="1">
      <alignment wrapText="1"/>
    </xf>
    <xf numFmtId="167" fontId="29" fillId="0" borderId="46" xfId="0" applyNumberFormat="1" applyFont="1" applyBorder="1" applyAlignment="1">
      <alignment horizontal="left"/>
    </xf>
    <xf numFmtId="0" fontId="29" fillId="0" borderId="1" xfId="0" applyFont="1" applyBorder="1" applyAlignment="1">
      <alignment horizontal="center" vertical="center"/>
    </xf>
    <xf numFmtId="0" fontId="29" fillId="0" borderId="17"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47" xfId="0" applyBorder="1" applyAlignment="1">
      <alignment horizontal="center" vertical="center"/>
    </xf>
    <xf numFmtId="0" fontId="0" fillId="0" borderId="42" xfId="0" applyBorder="1" applyAlignment="1">
      <alignment horizontal="center" vertical="center"/>
    </xf>
    <xf numFmtId="2" fontId="0" fillId="0" borderId="47" xfId="0" applyNumberFormat="1" applyBorder="1" applyAlignment="1">
      <alignment horizontal="center" vertical="center"/>
    </xf>
    <xf numFmtId="2" fontId="0" fillId="0" borderId="42" xfId="0" applyNumberFormat="1" applyBorder="1" applyAlignment="1">
      <alignment horizontal="center" vertical="center"/>
    </xf>
    <xf numFmtId="0" fontId="0" fillId="0" borderId="56" xfId="0" applyBorder="1" applyAlignment="1">
      <alignment horizontal="center" vertical="center"/>
    </xf>
    <xf numFmtId="0" fontId="0" fillId="0" borderId="40" xfId="0" applyBorder="1" applyAlignment="1">
      <alignment horizontal="center" vertical="center"/>
    </xf>
    <xf numFmtId="14" fontId="22" fillId="2" borderId="1" xfId="0" applyNumberFormat="1" applyFont="1" applyFill="1" applyBorder="1" applyAlignment="1">
      <alignment horizontal="left" vertical="center" wrapText="1" indent="1"/>
    </xf>
    <xf numFmtId="0" fontId="53" fillId="0" borderId="122" xfId="0" applyFont="1" applyBorder="1" applyAlignment="1">
      <alignment horizontal="center" vertical="center" wrapText="1"/>
    </xf>
    <xf numFmtId="3" fontId="54" fillId="0" borderId="72" xfId="0" applyNumberFormat="1" applyFont="1" applyBorder="1" applyAlignment="1">
      <alignment horizontal="center" vertical="center" wrapText="1"/>
    </xf>
    <xf numFmtId="3" fontId="54" fillId="0" borderId="123" xfId="0" applyNumberFormat="1" applyFont="1" applyBorder="1" applyAlignment="1">
      <alignment horizontal="center" vertical="center" wrapText="1"/>
    </xf>
    <xf numFmtId="0" fontId="2" fillId="0" borderId="3" xfId="0" applyFont="1" applyBorder="1"/>
    <xf numFmtId="0" fontId="53" fillId="0" borderId="2" xfId="0" applyFont="1" applyBorder="1" applyAlignment="1">
      <alignment horizontal="center" vertical="center" wrapText="1"/>
    </xf>
    <xf numFmtId="3" fontId="54" fillId="0" borderId="124" xfId="0" applyNumberFormat="1" applyFont="1" applyBorder="1" applyAlignment="1">
      <alignment horizontal="center" vertical="center" wrapText="1"/>
    </xf>
    <xf numFmtId="3" fontId="54" fillId="0" borderId="125" xfId="0" applyNumberFormat="1" applyFont="1" applyBorder="1" applyAlignment="1">
      <alignment horizontal="center" vertical="center" wrapText="1"/>
    </xf>
    <xf numFmtId="3" fontId="54" fillId="0" borderId="4" xfId="0" applyNumberFormat="1" applyFont="1" applyBorder="1" applyAlignment="1">
      <alignment horizontal="center" vertical="center" wrapText="1"/>
    </xf>
    <xf numFmtId="0" fontId="3" fillId="0" borderId="11" xfId="0" applyFont="1" applyBorder="1" applyAlignment="1">
      <alignment horizontal="center" vertical="center"/>
    </xf>
    <xf numFmtId="0" fontId="2" fillId="0" borderId="34" xfId="0" applyFont="1" applyBorder="1" applyAlignment="1">
      <alignment horizontal="right"/>
    </xf>
    <xf numFmtId="2" fontId="3" fillId="0" borderId="34" xfId="0" applyNumberFormat="1" applyFont="1" applyBorder="1" applyAlignment="1">
      <alignment horizontal="right" vertical="center"/>
    </xf>
    <xf numFmtId="0" fontId="2" fillId="0" borderId="0" xfId="0" applyFont="1" applyAlignment="1">
      <alignment horizontal="right"/>
    </xf>
    <xf numFmtId="0" fontId="2" fillId="0" borderId="8" xfId="0" applyFont="1" applyBorder="1" applyAlignment="1">
      <alignment horizontal="right"/>
    </xf>
    <xf numFmtId="0" fontId="2" fillId="0" borderId="10" xfId="0" applyFont="1" applyBorder="1" applyAlignment="1">
      <alignment horizontal="right"/>
    </xf>
    <xf numFmtId="2" fontId="2" fillId="0" borderId="2" xfId="0" applyNumberFormat="1" applyFont="1" applyBorder="1" applyAlignment="1">
      <alignment horizontal="right"/>
    </xf>
    <xf numFmtId="4" fontId="10" fillId="0" borderId="23" xfId="0" applyNumberFormat="1" applyFont="1" applyBorder="1" applyAlignment="1">
      <alignment horizontal="right" wrapText="1"/>
    </xf>
    <xf numFmtId="4" fontId="10" fillId="0" borderId="1" xfId="0" applyNumberFormat="1" applyFont="1" applyBorder="1" applyAlignment="1">
      <alignment horizontal="right" wrapText="1"/>
    </xf>
    <xf numFmtId="0" fontId="1" fillId="2" borderId="0" xfId="1" applyFill="1" applyAlignment="1">
      <alignment horizontal="left" wrapText="1"/>
    </xf>
    <xf numFmtId="0" fontId="1" fillId="0" borderId="0" xfId="1" applyFill="1"/>
    <xf numFmtId="0" fontId="22" fillId="2" borderId="1" xfId="0" applyFont="1" applyFill="1" applyBorder="1" applyAlignment="1">
      <alignment horizontal="center" vertical="center" wrapText="1"/>
    </xf>
    <xf numFmtId="0" fontId="1" fillId="0" borderId="0" xfId="1" applyAlignment="1">
      <alignment horizontal="left" vertical="center" wrapText="1"/>
    </xf>
    <xf numFmtId="0" fontId="29" fillId="0" borderId="96" xfId="0" applyFont="1" applyBorder="1" applyAlignment="1">
      <alignment horizontal="center" wrapText="1"/>
    </xf>
    <xf numFmtId="0" fontId="74" fillId="0" borderId="1" xfId="0" applyFont="1" applyBorder="1" applyAlignment="1">
      <alignment horizontal="center"/>
    </xf>
    <xf numFmtId="49" fontId="44" fillId="0" borderId="1" xfId="0" applyNumberFormat="1" applyFont="1" applyBorder="1" applyAlignment="1">
      <alignment horizontal="center"/>
    </xf>
    <xf numFmtId="4" fontId="51" fillId="0" borderId="2" xfId="1" applyNumberFormat="1" applyFont="1" applyFill="1" applyBorder="1" applyAlignment="1">
      <alignment horizontal="center" vertical="center" wrapText="1"/>
    </xf>
    <xf numFmtId="164" fontId="2" fillId="0" borderId="9" xfId="2" applyFont="1" applyFill="1" applyBorder="1" applyAlignment="1">
      <alignment horizontal="center" vertical="center" wrapText="1"/>
    </xf>
    <xf numFmtId="165" fontId="22" fillId="0" borderId="39" xfId="1" applyNumberFormat="1" applyFont="1" applyFill="1" applyBorder="1" applyAlignment="1">
      <alignment horizontal="center" vertical="center" wrapText="1"/>
    </xf>
    <xf numFmtId="165" fontId="22" fillId="0" borderId="41" xfId="1" applyNumberFormat="1" applyFont="1" applyFill="1" applyBorder="1" applyAlignment="1">
      <alignment horizontal="center" vertical="center" wrapText="1"/>
    </xf>
    <xf numFmtId="4" fontId="51" fillId="0" borderId="26" xfId="1" applyNumberFormat="1" applyFont="1" applyFill="1" applyBorder="1" applyAlignment="1">
      <alignment horizontal="center" vertical="center" wrapText="1"/>
    </xf>
    <xf numFmtId="4" fontId="51" fillId="0" borderId="20" xfId="1" applyNumberFormat="1" applyFont="1" applyFill="1" applyBorder="1" applyAlignment="1">
      <alignment horizontal="center" vertical="center" wrapText="1"/>
    </xf>
    <xf numFmtId="4" fontId="51" fillId="0" borderId="39" xfId="1" applyNumberFormat="1" applyFont="1" applyFill="1" applyBorder="1" applyAlignment="1">
      <alignment horizontal="center" vertical="center" wrapText="1"/>
    </xf>
    <xf numFmtId="4" fontId="51" fillId="0" borderId="41" xfId="1" applyNumberFormat="1" applyFont="1" applyFill="1" applyBorder="1" applyAlignment="1">
      <alignment horizontal="center" vertical="center" wrapText="1"/>
    </xf>
    <xf numFmtId="0" fontId="62" fillId="0" borderId="39" xfId="1" applyFont="1" applyFill="1" applyBorder="1" applyAlignment="1">
      <alignment horizontal="center" vertical="center"/>
    </xf>
    <xf numFmtId="0" fontId="62" fillId="0" borderId="41" xfId="1" applyFont="1" applyFill="1" applyBorder="1" applyAlignment="1">
      <alignment horizontal="center" vertical="center"/>
    </xf>
    <xf numFmtId="0" fontId="62" fillId="0" borderId="40" xfId="1" applyFont="1" applyFill="1" applyBorder="1" applyAlignment="1">
      <alignment horizontal="center" vertical="center"/>
    </xf>
    <xf numFmtId="0" fontId="22" fillId="0" borderId="44" xfId="2" applyNumberFormat="1" applyFont="1" applyFill="1" applyBorder="1" applyAlignment="1">
      <alignment horizontal="center" wrapText="1"/>
    </xf>
    <xf numFmtId="0" fontId="22" fillId="0" borderId="55" xfId="2" applyNumberFormat="1" applyFont="1" applyFill="1" applyBorder="1" applyAlignment="1">
      <alignment horizontal="center" wrapText="1"/>
    </xf>
    <xf numFmtId="0" fontId="22" fillId="0" borderId="62" xfId="2" applyNumberFormat="1" applyFont="1" applyFill="1" applyBorder="1" applyAlignment="1">
      <alignment horizontal="center" wrapText="1"/>
    </xf>
    <xf numFmtId="0" fontId="22" fillId="0" borderId="65" xfId="2" applyNumberFormat="1" applyFont="1" applyFill="1" applyBorder="1" applyAlignment="1">
      <alignment horizontal="center" wrapText="1"/>
    </xf>
    <xf numFmtId="0" fontId="51" fillId="0" borderId="39" xfId="1" applyFont="1" applyFill="1" applyBorder="1" applyAlignment="1">
      <alignment horizontal="center" vertical="center"/>
    </xf>
    <xf numFmtId="0" fontId="51" fillId="0" borderId="41" xfId="1" applyFont="1" applyFill="1" applyBorder="1" applyAlignment="1">
      <alignment horizontal="center" vertical="center"/>
    </xf>
    <xf numFmtId="0" fontId="51" fillId="0" borderId="39" xfId="1" applyFont="1" applyFill="1" applyBorder="1" applyAlignment="1">
      <alignment horizontal="center" vertical="center" wrapText="1"/>
    </xf>
    <xf numFmtId="0" fontId="51" fillId="0" borderId="41" xfId="1" applyFont="1" applyFill="1" applyBorder="1" applyAlignment="1">
      <alignment horizontal="center" vertical="center" wrapText="1"/>
    </xf>
    <xf numFmtId="4" fontId="51" fillId="0" borderId="8" xfId="1" applyNumberFormat="1" applyFont="1" applyFill="1" applyBorder="1" applyAlignment="1">
      <alignment horizontal="center" vertical="center" wrapText="1"/>
    </xf>
    <xf numFmtId="4" fontId="51" fillId="0" borderId="10" xfId="1" applyNumberFormat="1" applyFont="1" applyFill="1" applyBorder="1" applyAlignment="1">
      <alignment horizontal="center" vertical="center" wrapText="1"/>
    </xf>
    <xf numFmtId="4" fontId="51" fillId="0" borderId="5" xfId="1" applyNumberFormat="1" applyFont="1" applyFill="1" applyBorder="1" applyAlignment="1">
      <alignment horizontal="center" vertical="center" wrapText="1"/>
    </xf>
    <xf numFmtId="164" fontId="22" fillId="0" borderId="44" xfId="2" applyFont="1" applyFill="1" applyBorder="1" applyAlignment="1">
      <alignment horizontal="center" wrapText="1"/>
    </xf>
    <xf numFmtId="164" fontId="22" fillId="0" borderId="55" xfId="2" applyFont="1" applyFill="1" applyBorder="1" applyAlignment="1">
      <alignment horizontal="center" wrapText="1"/>
    </xf>
    <xf numFmtId="4" fontId="62" fillId="0" borderId="8" xfId="1" applyNumberFormat="1" applyFont="1" applyFill="1" applyBorder="1" applyAlignment="1">
      <alignment horizontal="center" vertical="center" wrapText="1"/>
    </xf>
    <xf numFmtId="4" fontId="62" fillId="0" borderId="5" xfId="1" applyNumberFormat="1" applyFont="1" applyFill="1" applyBorder="1" applyAlignment="1">
      <alignment horizontal="center" vertical="center" wrapText="1"/>
    </xf>
    <xf numFmtId="4" fontId="51" fillId="0" borderId="42" xfId="1" applyNumberFormat="1" applyFont="1" applyFill="1" applyBorder="1" applyAlignment="1">
      <alignment horizontal="center" vertical="center" wrapText="1"/>
    </xf>
    <xf numFmtId="4" fontId="51" fillId="0" borderId="40" xfId="1" applyNumberFormat="1" applyFont="1" applyFill="1" applyBorder="1" applyAlignment="1">
      <alignment horizontal="center" vertical="center" wrapText="1"/>
    </xf>
    <xf numFmtId="4" fontId="51" fillId="0" borderId="69" xfId="1" applyNumberFormat="1" applyFont="1" applyFill="1" applyBorder="1" applyAlignment="1">
      <alignment horizontal="center" vertical="center" wrapText="1"/>
    </xf>
    <xf numFmtId="0" fontId="51" fillId="0" borderId="8" xfId="1" applyFont="1" applyFill="1" applyBorder="1" applyAlignment="1">
      <alignment horizontal="center" vertical="center"/>
    </xf>
    <xf numFmtId="0" fontId="51" fillId="0" borderId="5" xfId="1" applyFont="1" applyFill="1" applyBorder="1" applyAlignment="1">
      <alignment horizontal="center" vertical="center"/>
    </xf>
    <xf numFmtId="164" fontId="2" fillId="0" borderId="0" xfId="2" applyFont="1" applyFill="1" applyAlignment="1">
      <alignment horizontal="center" wrapText="1"/>
    </xf>
    <xf numFmtId="164" fontId="2" fillId="0" borderId="0" xfId="2" applyFont="1" applyFill="1" applyAlignment="1">
      <alignment horizontal="center" vertical="center" wrapText="1"/>
    </xf>
    <xf numFmtId="0" fontId="0" fillId="0" borderId="0" xfId="0"/>
    <xf numFmtId="4" fontId="83" fillId="0" borderId="0" xfId="1" applyNumberFormat="1" applyFont="1" applyFill="1" applyBorder="1" applyAlignment="1">
      <alignment horizontal="center" vertical="center" wrapText="1"/>
    </xf>
    <xf numFmtId="0" fontId="48" fillId="0" borderId="0" xfId="0" applyFont="1" applyAlignment="1">
      <alignment horizontal="center" vertical="center" wrapText="1"/>
    </xf>
    <xf numFmtId="0" fontId="68" fillId="0" borderId="44" xfId="0" applyFont="1" applyBorder="1" applyAlignment="1">
      <alignment horizontal="center" vertical="center" wrapText="1"/>
    </xf>
    <xf numFmtId="0" fontId="68" fillId="0" borderId="46" xfId="0" applyFont="1" applyBorder="1" applyAlignment="1">
      <alignment horizontal="center" vertical="center" wrapText="1"/>
    </xf>
    <xf numFmtId="2" fontId="68" fillId="0" borderId="49" xfId="0" quotePrefix="1" applyNumberFormat="1" applyFont="1" applyBorder="1" applyAlignment="1">
      <alignment horizontal="left" vertical="center" wrapText="1"/>
    </xf>
    <xf numFmtId="2" fontId="68" fillId="0" borderId="0" xfId="0" quotePrefix="1" applyNumberFormat="1" applyFont="1" applyAlignment="1">
      <alignment horizontal="left" vertical="center" wrapText="1"/>
    </xf>
    <xf numFmtId="0" fontId="22" fillId="0" borderId="44"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0" xfId="0" applyFont="1" applyBorder="1" applyAlignment="1">
      <alignment horizontal="center" vertical="center" wrapText="1"/>
    </xf>
    <xf numFmtId="0" fontId="6" fillId="0" borderId="32" xfId="0" applyFont="1" applyBorder="1" applyAlignment="1">
      <alignment horizontal="center" vertical="center"/>
    </xf>
    <xf numFmtId="0" fontId="6" fillId="0" borderId="4" xfId="0" applyFont="1" applyBorder="1" applyAlignment="1">
      <alignment horizontal="center" vertical="center"/>
    </xf>
    <xf numFmtId="0" fontId="39" fillId="0" borderId="0" xfId="0" applyFont="1" applyAlignment="1">
      <alignment horizontal="left"/>
    </xf>
    <xf numFmtId="0" fontId="39" fillId="0" borderId="0" xfId="0" applyFont="1" applyAlignment="1">
      <alignment horizontal="left" wrapText="1"/>
    </xf>
    <xf numFmtId="0" fontId="7" fillId="0" borderId="24" xfId="0" applyFont="1" applyBorder="1" applyAlignment="1">
      <alignment horizontal="center"/>
    </xf>
    <xf numFmtId="0" fontId="7" fillId="0" borderId="26" xfId="0" applyFont="1" applyBorder="1" applyAlignment="1">
      <alignment horizontal="center"/>
    </xf>
    <xf numFmtId="0" fontId="90" fillId="7" borderId="32" xfId="0" applyFont="1" applyFill="1" applyBorder="1" applyAlignment="1">
      <alignment vertical="center" wrapText="1"/>
    </xf>
    <xf numFmtId="0" fontId="90" fillId="7" borderId="33" xfId="0" applyFont="1" applyFill="1" applyBorder="1" applyAlignment="1">
      <alignment vertical="center" wrapText="1"/>
    </xf>
    <xf numFmtId="0" fontId="90" fillId="7" borderId="4" xfId="0" applyFont="1" applyFill="1" applyBorder="1" applyAlignment="1">
      <alignment vertical="center" wrapText="1"/>
    </xf>
    <xf numFmtId="0" fontId="90" fillId="5" borderId="32" xfId="0" applyFont="1" applyFill="1" applyBorder="1" applyAlignment="1">
      <alignment horizontal="center" vertical="center" wrapText="1"/>
    </xf>
    <xf numFmtId="0" fontId="90" fillId="5" borderId="33" xfId="0" applyFont="1" applyFill="1" applyBorder="1" applyAlignment="1">
      <alignment horizontal="center" vertical="center" wrapText="1"/>
    </xf>
    <xf numFmtId="0" fontId="90" fillId="5" borderId="4" xfId="0" applyFont="1" applyFill="1" applyBorder="1" applyAlignment="1">
      <alignment horizontal="center" vertical="center" wrapText="1"/>
    </xf>
    <xf numFmtId="0" fontId="90" fillId="6" borderId="32" xfId="0" applyFont="1" applyFill="1" applyBorder="1" applyAlignment="1">
      <alignment vertical="center" wrapText="1"/>
    </xf>
    <xf numFmtId="0" fontId="90" fillId="6" borderId="33" xfId="0" applyFont="1" applyFill="1" applyBorder="1" applyAlignment="1">
      <alignment vertical="center" wrapText="1"/>
    </xf>
    <xf numFmtId="0" fontId="90" fillId="6" borderId="4" xfId="0" applyFont="1" applyFill="1" applyBorder="1" applyAlignment="1">
      <alignment vertical="center" wrapText="1"/>
    </xf>
    <xf numFmtId="0" fontId="90" fillId="0" borderId="32" xfId="0" applyFont="1" applyBorder="1" applyAlignment="1">
      <alignment horizontal="center" vertical="center" wrapText="1"/>
    </xf>
    <xf numFmtId="0" fontId="90" fillId="0" borderId="33" xfId="0" applyFont="1" applyBorder="1" applyAlignment="1">
      <alignment horizontal="center" vertical="center" wrapText="1"/>
    </xf>
    <xf numFmtId="0" fontId="90" fillId="0" borderId="4" xfId="0" applyFont="1" applyBorder="1" applyAlignment="1">
      <alignment horizontal="center" vertical="center" wrapText="1"/>
    </xf>
    <xf numFmtId="0" fontId="90" fillId="0" borderId="6" xfId="0" applyFont="1" applyBorder="1" applyAlignment="1">
      <alignment horizontal="center" vertical="center" wrapText="1"/>
    </xf>
    <xf numFmtId="0" fontId="90" fillId="0" borderId="7" xfId="0" applyFont="1" applyBorder="1" applyAlignment="1">
      <alignment horizontal="center" vertical="center" wrapText="1"/>
    </xf>
    <xf numFmtId="0" fontId="90" fillId="0" borderId="8" xfId="0" applyFont="1" applyBorder="1" applyAlignment="1">
      <alignment horizontal="center" vertical="center" wrapText="1"/>
    </xf>
    <xf numFmtId="0" fontId="90" fillId="0" borderId="9" xfId="0" applyFont="1" applyBorder="1" applyAlignment="1">
      <alignment horizontal="center" vertical="center" wrapText="1"/>
    </xf>
    <xf numFmtId="0" fontId="90" fillId="0" borderId="0" xfId="0" applyFont="1" applyAlignment="1">
      <alignment horizontal="center" vertical="center" wrapText="1"/>
    </xf>
    <xf numFmtId="0" fontId="90" fillId="0" borderId="10" xfId="0" applyFont="1" applyBorder="1" applyAlignment="1">
      <alignment horizontal="center" vertical="center" wrapText="1"/>
    </xf>
    <xf numFmtId="0" fontId="90" fillId="0" borderId="11" xfId="0" applyFont="1" applyBorder="1" applyAlignment="1">
      <alignment horizontal="center" vertical="center" wrapText="1"/>
    </xf>
    <xf numFmtId="0" fontId="90" fillId="0" borderId="12" xfId="0" applyFont="1" applyBorder="1" applyAlignment="1">
      <alignment horizontal="center" vertical="center" wrapText="1"/>
    </xf>
    <xf numFmtId="0" fontId="90" fillId="0" borderId="5" xfId="0" applyFont="1" applyBorder="1" applyAlignment="1">
      <alignment horizontal="center" vertical="center" wrapText="1"/>
    </xf>
    <xf numFmtId="0" fontId="92" fillId="0" borderId="34" xfId="0" applyFont="1" applyBorder="1" applyAlignment="1">
      <alignment horizontal="center" vertical="center" wrapText="1"/>
    </xf>
    <xf numFmtId="0" fontId="92" fillId="0" borderId="35" xfId="0" applyFont="1" applyBorder="1" applyAlignment="1">
      <alignment horizontal="center" vertical="center" wrapText="1"/>
    </xf>
    <xf numFmtId="0" fontId="92" fillId="0" borderId="3" xfId="0" applyFont="1" applyBorder="1" applyAlignment="1">
      <alignment horizontal="center" vertical="center" wrapText="1"/>
    </xf>
    <xf numFmtId="0" fontId="90" fillId="6" borderId="32" xfId="0" applyFont="1" applyFill="1" applyBorder="1" applyAlignment="1">
      <alignment horizontal="center" vertical="center" wrapText="1"/>
    </xf>
    <xf numFmtId="0" fontId="90" fillId="6" borderId="33" xfId="0" applyFont="1" applyFill="1" applyBorder="1" applyAlignment="1">
      <alignment horizontal="center" vertical="center" wrapText="1"/>
    </xf>
    <xf numFmtId="0" fontId="90" fillId="6" borderId="4" xfId="0" applyFont="1" applyFill="1" applyBorder="1" applyAlignment="1">
      <alignment horizontal="center" vertical="center" wrapText="1"/>
    </xf>
    <xf numFmtId="3" fontId="90" fillId="6" borderId="32" xfId="0" applyNumberFormat="1" applyFont="1" applyFill="1" applyBorder="1" applyAlignment="1">
      <alignment horizontal="center" vertical="center" wrapText="1"/>
    </xf>
    <xf numFmtId="3" fontId="90" fillId="6" borderId="4" xfId="0" applyNumberFormat="1" applyFont="1" applyFill="1" applyBorder="1" applyAlignment="1">
      <alignment horizontal="center" vertical="center" wrapText="1"/>
    </xf>
    <xf numFmtId="0" fontId="93" fillId="6" borderId="32" xfId="0" applyFont="1" applyFill="1" applyBorder="1" applyAlignment="1">
      <alignment horizontal="left" vertical="center" wrapText="1"/>
    </xf>
    <xf numFmtId="0" fontId="93" fillId="6" borderId="4" xfId="0" applyFont="1" applyFill="1" applyBorder="1" applyAlignment="1">
      <alignment horizontal="left" vertical="center" wrapText="1"/>
    </xf>
    <xf numFmtId="0" fontId="90" fillId="7" borderId="32" xfId="0" applyFont="1" applyFill="1" applyBorder="1" applyAlignment="1">
      <alignment horizontal="center" vertical="center" wrapText="1"/>
    </xf>
    <xf numFmtId="0" fontId="90" fillId="7" borderId="33" xfId="0" applyFont="1" applyFill="1" applyBorder="1" applyAlignment="1">
      <alignment horizontal="center" vertical="center" wrapText="1"/>
    </xf>
    <xf numFmtId="0" fontId="90" fillId="7" borderId="4" xfId="0" applyFont="1" applyFill="1" applyBorder="1" applyAlignment="1">
      <alignment horizontal="center" vertical="center" wrapText="1"/>
    </xf>
    <xf numFmtId="0" fontId="90" fillId="0" borderId="34" xfId="0" applyFont="1" applyBorder="1" applyAlignment="1">
      <alignment horizontal="center" vertical="center" wrapText="1"/>
    </xf>
    <xf numFmtId="0" fontId="90" fillId="0" borderId="35" xfId="0" applyFont="1" applyBorder="1" applyAlignment="1">
      <alignment horizontal="center" vertical="center" wrapText="1"/>
    </xf>
    <xf numFmtId="0" fontId="90" fillId="0" borderId="3" xfId="0" applyFont="1" applyBorder="1" applyAlignment="1">
      <alignment horizontal="center" vertical="center" wrapText="1"/>
    </xf>
    <xf numFmtId="0" fontId="96" fillId="0" borderId="33" xfId="0" applyFont="1" applyBorder="1" applyAlignment="1">
      <alignment horizontal="center" vertical="center" wrapText="1"/>
    </xf>
    <xf numFmtId="3" fontId="90" fillId="6" borderId="33" xfId="0" applyNumberFormat="1" applyFont="1" applyFill="1" applyBorder="1" applyAlignment="1">
      <alignment horizontal="center" vertical="center" wrapText="1"/>
    </xf>
    <xf numFmtId="0" fontId="95" fillId="6" borderId="32" xfId="0" applyFont="1" applyFill="1" applyBorder="1" applyAlignment="1">
      <alignment vertical="center" wrapText="1"/>
    </xf>
    <xf numFmtId="0" fontId="95" fillId="6" borderId="33" xfId="0" applyFont="1" applyFill="1" applyBorder="1" applyAlignment="1">
      <alignment vertical="center" wrapText="1"/>
    </xf>
    <xf numFmtId="0" fontId="95" fillId="6" borderId="4" xfId="0" applyFont="1" applyFill="1" applyBorder="1" applyAlignment="1">
      <alignment vertical="center" wrapText="1"/>
    </xf>
    <xf numFmtId="3" fontId="90" fillId="7" borderId="32" xfId="0" applyNumberFormat="1" applyFont="1" applyFill="1" applyBorder="1" applyAlignment="1">
      <alignment horizontal="center" vertical="center" wrapText="1"/>
    </xf>
    <xf numFmtId="3" fontId="90" fillId="7" borderId="4" xfId="0" applyNumberFormat="1" applyFont="1" applyFill="1" applyBorder="1" applyAlignment="1">
      <alignment horizontal="center" vertical="center" wrapText="1"/>
    </xf>
    <xf numFmtId="0" fontId="93" fillId="7" borderId="32" xfId="0" applyFont="1" applyFill="1" applyBorder="1" applyAlignment="1">
      <alignment vertical="center" wrapText="1"/>
    </xf>
    <xf numFmtId="0" fontId="93" fillId="7" borderId="4" xfId="0" applyFont="1" applyFill="1" applyBorder="1" applyAlignment="1">
      <alignment vertical="center" wrapText="1"/>
    </xf>
    <xf numFmtId="3" fontId="90" fillId="7" borderId="33" xfId="0" applyNumberFormat="1" applyFont="1" applyFill="1" applyBorder="1" applyAlignment="1">
      <alignment horizontal="center" vertical="center" wrapText="1"/>
    </xf>
    <xf numFmtId="0" fontId="93" fillId="6" borderId="32" xfId="0" applyFont="1" applyFill="1" applyBorder="1" applyAlignment="1">
      <alignment vertical="center" wrapText="1"/>
    </xf>
    <xf numFmtId="0" fontId="93" fillId="6" borderId="33" xfId="0" applyFont="1" applyFill="1" applyBorder="1" applyAlignment="1">
      <alignment vertical="center" wrapText="1"/>
    </xf>
    <xf numFmtId="0" fontId="95" fillId="7" borderId="32" xfId="0" applyFont="1" applyFill="1" applyBorder="1" applyAlignment="1">
      <alignment vertical="center" wrapText="1"/>
    </xf>
    <xf numFmtId="0" fontId="95" fillId="7" borderId="33" xfId="0" applyFont="1" applyFill="1" applyBorder="1" applyAlignment="1">
      <alignment vertical="center" wrapText="1"/>
    </xf>
    <xf numFmtId="0" fontId="95" fillId="7" borderId="4" xfId="0" applyFont="1" applyFill="1" applyBorder="1" applyAlignment="1">
      <alignment vertical="center" wrapText="1"/>
    </xf>
    <xf numFmtId="0" fontId="96" fillId="0" borderId="0" xfId="0" applyFont="1"/>
    <xf numFmtId="0" fontId="90" fillId="0" borderId="0" xfId="0" applyFont="1" applyAlignment="1">
      <alignment wrapText="1"/>
    </xf>
    <xf numFmtId="0" fontId="93" fillId="6" borderId="4" xfId="0" applyFont="1" applyFill="1" applyBorder="1" applyAlignment="1">
      <alignment vertical="center" wrapText="1"/>
    </xf>
    <xf numFmtId="3" fontId="90" fillId="6" borderId="32" xfId="0" applyNumberFormat="1" applyFont="1" applyFill="1" applyBorder="1" applyAlignment="1">
      <alignment horizontal="center" vertical="center"/>
    </xf>
    <xf numFmtId="3" fontId="90" fillId="6" borderId="33" xfId="0" applyNumberFormat="1" applyFont="1" applyFill="1" applyBorder="1" applyAlignment="1">
      <alignment horizontal="center" vertical="center"/>
    </xf>
    <xf numFmtId="3" fontId="90" fillId="6" borderId="4" xfId="0" applyNumberFormat="1" applyFont="1" applyFill="1" applyBorder="1" applyAlignment="1">
      <alignment horizontal="center" vertical="center"/>
    </xf>
    <xf numFmtId="0" fontId="90" fillId="9" borderId="32" xfId="0" applyFont="1" applyFill="1" applyBorder="1" applyAlignment="1">
      <alignment horizontal="justify" vertical="center" wrapText="1"/>
    </xf>
    <xf numFmtId="0" fontId="90" fillId="9" borderId="4" xfId="0" applyFont="1" applyFill="1" applyBorder="1" applyAlignment="1">
      <alignment horizontal="justify" vertical="center" wrapText="1"/>
    </xf>
    <xf numFmtId="0" fontId="90" fillId="9" borderId="32" xfId="0" applyFont="1" applyFill="1" applyBorder="1" applyAlignment="1">
      <alignment horizontal="center" vertical="center" wrapText="1"/>
    </xf>
    <xf numFmtId="0" fontId="90" fillId="9" borderId="4" xfId="0" applyFont="1" applyFill="1" applyBorder="1" applyAlignment="1">
      <alignment horizontal="center" vertical="center" wrapText="1"/>
    </xf>
    <xf numFmtId="0" fontId="93" fillId="9" borderId="32" xfId="0" applyFont="1" applyFill="1" applyBorder="1" applyAlignment="1">
      <alignment vertical="center" wrapText="1"/>
    </xf>
    <xf numFmtId="0" fontId="93" fillId="9" borderId="4" xfId="0" applyFont="1" applyFill="1" applyBorder="1" applyAlignment="1">
      <alignment vertical="center" wrapText="1"/>
    </xf>
    <xf numFmtId="3" fontId="90" fillId="8" borderId="32" xfId="0" applyNumberFormat="1" applyFont="1" applyFill="1" applyBorder="1" applyAlignment="1">
      <alignment horizontal="center" vertical="center"/>
    </xf>
    <xf numFmtId="3" fontId="90" fillId="8" borderId="4" xfId="0" applyNumberFormat="1" applyFont="1" applyFill="1" applyBorder="1" applyAlignment="1">
      <alignment horizontal="center" vertical="center"/>
    </xf>
    <xf numFmtId="3" fontId="90" fillId="8" borderId="32" xfId="0" applyNumberFormat="1" applyFont="1" applyFill="1" applyBorder="1" applyAlignment="1">
      <alignment horizontal="center" vertical="center" wrapText="1"/>
    </xf>
    <xf numFmtId="3" fontId="90" fillId="8" borderId="4" xfId="0" applyNumberFormat="1" applyFont="1" applyFill="1" applyBorder="1" applyAlignment="1">
      <alignment horizontal="center" vertical="center" wrapText="1"/>
    </xf>
    <xf numFmtId="4" fontId="3" fillId="0" borderId="57" xfId="0" applyNumberFormat="1" applyFont="1" applyBorder="1" applyAlignment="1">
      <alignment horizontal="center" vertical="center"/>
    </xf>
    <xf numFmtId="4" fontId="3" fillId="0" borderId="68" xfId="0" applyNumberFormat="1" applyFont="1" applyBorder="1" applyAlignment="1">
      <alignment horizontal="center" vertical="center"/>
    </xf>
    <xf numFmtId="4" fontId="3" fillId="0" borderId="32" xfId="0" applyNumberFormat="1" applyFont="1" applyBorder="1" applyAlignment="1">
      <alignment horizontal="center" vertical="center"/>
    </xf>
    <xf numFmtId="4" fontId="3" fillId="0" borderId="4" xfId="0" applyNumberFormat="1" applyFont="1" applyBorder="1" applyAlignment="1">
      <alignment horizontal="center" vertical="center"/>
    </xf>
    <xf numFmtId="4" fontId="3" fillId="4" borderId="57" xfId="0" applyNumberFormat="1" applyFont="1" applyFill="1" applyBorder="1" applyAlignment="1">
      <alignment horizontal="center" vertical="center"/>
    </xf>
    <xf numFmtId="4" fontId="3" fillId="4" borderId="68" xfId="0" applyNumberFormat="1" applyFont="1" applyFill="1" applyBorder="1" applyAlignment="1">
      <alignment horizontal="center" vertical="center"/>
    </xf>
    <xf numFmtId="0" fontId="3" fillId="0" borderId="4"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12" fillId="2" borderId="1" xfId="0" applyFont="1" applyFill="1" applyBorder="1" applyAlignment="1">
      <alignment horizontal="right" vertical="center" wrapText="1"/>
    </xf>
    <xf numFmtId="0" fontId="12" fillId="2" borderId="17" xfId="0" applyFont="1" applyFill="1" applyBorder="1" applyAlignment="1">
      <alignment horizontal="right"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12" fillId="2" borderId="16" xfId="0" applyFont="1" applyFill="1" applyBorder="1" applyAlignment="1">
      <alignment horizontal="center" vertical="center" wrapText="1"/>
    </xf>
    <xf numFmtId="0" fontId="8" fillId="0" borderId="7" xfId="0" applyFont="1" applyBorder="1" applyAlignment="1">
      <alignment horizontal="center"/>
    </xf>
    <xf numFmtId="0" fontId="8" fillId="0" borderId="6" xfId="0" applyFont="1" applyBorder="1" applyAlignment="1">
      <alignment horizontal="center"/>
    </xf>
    <xf numFmtId="0" fontId="0" fillId="0" borderId="7" xfId="0" applyBorder="1"/>
    <xf numFmtId="0" fontId="8" fillId="0" borderId="9" xfId="0" applyFont="1" applyBorder="1" applyAlignment="1">
      <alignment horizontal="center"/>
    </xf>
    <xf numFmtId="0" fontId="8" fillId="0" borderId="11" xfId="0" applyFont="1" applyBorder="1" applyAlignment="1">
      <alignment horizontal="center"/>
    </xf>
    <xf numFmtId="0" fontId="0" fillId="0" borderId="12" xfId="0" applyBorder="1"/>
    <xf numFmtId="0" fontId="8" fillId="0" borderId="0" xfId="0" applyFont="1" applyAlignment="1">
      <alignment horizontal="center"/>
    </xf>
    <xf numFmtId="0" fontId="8" fillId="0" borderId="12" xfId="0" applyFont="1" applyBorder="1" applyAlignment="1">
      <alignment horizontal="center"/>
    </xf>
    <xf numFmtId="0" fontId="53" fillId="0" borderId="71" xfId="0" applyFont="1" applyBorder="1" applyAlignment="1">
      <alignment horizontal="center" vertical="center" wrapText="1"/>
    </xf>
    <xf numFmtId="0" fontId="53" fillId="0" borderId="76" xfId="0" applyFont="1" applyBorder="1" applyAlignment="1">
      <alignment horizontal="center" vertical="center" wrapText="1"/>
    </xf>
    <xf numFmtId="0" fontId="53" fillId="0" borderId="72" xfId="0" applyFont="1" applyBorder="1" applyAlignment="1">
      <alignment horizontal="center" vertical="center" wrapText="1"/>
    </xf>
    <xf numFmtId="0" fontId="53" fillId="0" borderId="73" xfId="0" applyFont="1" applyBorder="1" applyAlignment="1">
      <alignment horizontal="center" vertical="center" wrapText="1"/>
    </xf>
    <xf numFmtId="0" fontId="48" fillId="0" borderId="0" xfId="0" applyFont="1" applyAlignment="1">
      <alignment horizontal="center"/>
    </xf>
    <xf numFmtId="0" fontId="53" fillId="0" borderId="34" xfId="0" applyFont="1" applyBorder="1" applyAlignment="1">
      <alignment horizontal="center" vertical="center" wrapText="1"/>
    </xf>
    <xf numFmtId="0" fontId="53" fillId="0" borderId="35" xfId="0" applyFont="1" applyBorder="1" applyAlignment="1">
      <alignment horizontal="center" vertical="center" wrapText="1"/>
    </xf>
    <xf numFmtId="0" fontId="8" fillId="0" borderId="27" xfId="0" applyFont="1" applyBorder="1" applyAlignment="1">
      <alignment horizontal="right" vertical="center" wrapText="1"/>
    </xf>
    <xf numFmtId="0" fontId="8" fillId="0" borderId="29" xfId="0" applyFont="1" applyBorder="1" applyAlignment="1">
      <alignment horizontal="right" vertical="center" wrapText="1"/>
    </xf>
    <xf numFmtId="0" fontId="24" fillId="0" borderId="27"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56" xfId="0" applyFont="1" applyBorder="1" applyAlignment="1">
      <alignment horizontal="center" vertical="center" wrapText="1"/>
    </xf>
    <xf numFmtId="0" fontId="3" fillId="0" borderId="47" xfId="0" applyFont="1" applyBorder="1" applyAlignment="1">
      <alignment horizontal="right" vertical="center" wrapText="1"/>
    </xf>
    <xf numFmtId="0" fontId="3" fillId="0" borderId="21" xfId="0" applyFont="1" applyBorder="1" applyAlignment="1">
      <alignment horizontal="right" vertical="center" wrapText="1"/>
    </xf>
    <xf numFmtId="164" fontId="3" fillId="0" borderId="47" xfId="2" applyFont="1" applyFill="1" applyBorder="1" applyAlignment="1">
      <alignment horizontal="right" vertical="center" wrapText="1"/>
    </xf>
    <xf numFmtId="164" fontId="3" fillId="0" borderId="21" xfId="2" applyFont="1" applyFill="1" applyBorder="1" applyAlignment="1">
      <alignment horizontal="right" vertical="center" wrapText="1"/>
    </xf>
    <xf numFmtId="0" fontId="2" fillId="0" borderId="30" xfId="0" applyFont="1" applyBorder="1" applyAlignment="1">
      <alignment horizontal="right" vertical="center" wrapText="1"/>
    </xf>
    <xf numFmtId="0" fontId="2" fillId="0" borderId="29" xfId="0" applyFont="1" applyBorder="1" applyAlignment="1">
      <alignment horizontal="right" vertical="center" wrapText="1"/>
    </xf>
    <xf numFmtId="0" fontId="2" fillId="0" borderId="47" xfId="0" applyFont="1" applyBorder="1" applyAlignment="1">
      <alignment horizontal="right" vertical="center" wrapText="1"/>
    </xf>
    <xf numFmtId="0" fontId="2" fillId="0" borderId="21" xfId="0" applyFont="1" applyBorder="1" applyAlignment="1">
      <alignment horizontal="right" vertical="center" wrapText="1"/>
    </xf>
    <xf numFmtId="0" fontId="2" fillId="0" borderId="42" xfId="0" applyFont="1" applyBorder="1" applyAlignment="1">
      <alignment horizontal="right" vertical="center" wrapText="1"/>
    </xf>
    <xf numFmtId="0" fontId="2" fillId="0" borderId="69" xfId="0" applyFont="1" applyBorder="1" applyAlignment="1">
      <alignment horizontal="right" vertical="center" wrapText="1"/>
    </xf>
    <xf numFmtId="0" fontId="2" fillId="0" borderId="67" xfId="0" applyFont="1" applyBorder="1" applyAlignment="1">
      <alignment horizontal="right" vertical="center" wrapText="1"/>
    </xf>
    <xf numFmtId="2" fontId="24" fillId="0" borderId="28" xfId="0" applyNumberFormat="1" applyFont="1" applyBorder="1" applyAlignment="1">
      <alignment horizontal="right" vertical="center" wrapText="1"/>
    </xf>
    <xf numFmtId="2" fontId="24" fillId="0" borderId="70" xfId="0" applyNumberFormat="1" applyFont="1" applyBorder="1" applyAlignment="1">
      <alignment horizontal="right" vertical="center" wrapText="1"/>
    </xf>
    <xf numFmtId="164" fontId="24" fillId="0" borderId="28" xfId="2" applyFont="1" applyFill="1" applyBorder="1" applyAlignment="1">
      <alignment horizontal="center" vertical="center" wrapText="1"/>
    </xf>
    <xf numFmtId="164" fontId="24" fillId="0" borderId="70" xfId="2" applyFont="1" applyFill="1" applyBorder="1" applyAlignment="1">
      <alignment horizontal="center" vertical="center" wrapText="1"/>
    </xf>
    <xf numFmtId="0" fontId="24" fillId="0" borderId="28" xfId="0" applyFont="1" applyBorder="1" applyAlignment="1">
      <alignment horizontal="right" vertical="center" wrapText="1"/>
    </xf>
    <xf numFmtId="0" fontId="24" fillId="0" borderId="56" xfId="0" applyFont="1" applyBorder="1" applyAlignment="1">
      <alignment horizontal="right" vertical="center" wrapText="1"/>
    </xf>
    <xf numFmtId="0" fontId="24" fillId="0" borderId="39" xfId="0" applyFont="1" applyBorder="1" applyAlignment="1">
      <alignment horizontal="right" vertical="center" wrapText="1"/>
    </xf>
    <xf numFmtId="0" fontId="24" fillId="0" borderId="40" xfId="0" applyFont="1" applyBorder="1" applyAlignment="1">
      <alignment horizontal="right" vertical="center" wrapText="1"/>
    </xf>
    <xf numFmtId="164" fontId="3" fillId="0" borderId="0" xfId="2" applyFont="1" applyFill="1" applyBorder="1" applyAlignment="1">
      <alignment horizontal="right" wrapText="1"/>
    </xf>
    <xf numFmtId="164" fontId="3" fillId="0" borderId="0" xfId="2" applyFont="1" applyFill="1" applyBorder="1" applyAlignment="1">
      <alignment horizontal="center" vertical="center" wrapText="1"/>
    </xf>
    <xf numFmtId="0" fontId="24" fillId="0" borderId="7" xfId="0" applyFont="1" applyBorder="1" applyAlignment="1">
      <alignment horizontal="center" vertical="center" wrapText="1"/>
    </xf>
    <xf numFmtId="0" fontId="24" fillId="0" borderId="75"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78" xfId="0" applyFont="1" applyBorder="1" applyAlignment="1">
      <alignment horizontal="center" vertical="center" wrapText="1"/>
    </xf>
    <xf numFmtId="166" fontId="3" fillId="0" borderId="47" xfId="0" applyNumberFormat="1" applyFont="1" applyBorder="1" applyAlignment="1">
      <alignment horizontal="right" vertical="center" wrapText="1"/>
    </xf>
    <xf numFmtId="166" fontId="3" fillId="0" borderId="21" xfId="0" applyNumberFormat="1" applyFont="1" applyBorder="1" applyAlignment="1">
      <alignment horizontal="right" vertical="center" wrapText="1"/>
    </xf>
    <xf numFmtId="0" fontId="24" fillId="0" borderId="7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5" xfId="0" applyFont="1" applyBorder="1" applyAlignment="1">
      <alignment horizontal="center" vertical="center" wrapText="1"/>
    </xf>
    <xf numFmtId="166" fontId="3" fillId="0" borderId="56" xfId="0" applyNumberFormat="1" applyFont="1" applyBorder="1" applyAlignment="1">
      <alignment horizontal="right" vertical="center" wrapText="1"/>
    </xf>
    <xf numFmtId="0" fontId="2" fillId="0" borderId="56" xfId="0" applyFont="1" applyBorder="1" applyAlignment="1">
      <alignment horizontal="right" vertical="center" wrapText="1"/>
    </xf>
    <xf numFmtId="0" fontId="2" fillId="0" borderId="40" xfId="0" applyFont="1" applyBorder="1" applyAlignment="1">
      <alignment horizontal="right" vertical="center" wrapText="1"/>
    </xf>
    <xf numFmtId="165" fontId="3" fillId="0" borderId="1" xfId="0" applyNumberFormat="1" applyFont="1" applyBorder="1" applyAlignment="1">
      <alignment horizontal="right" vertical="center" wrapText="1"/>
    </xf>
    <xf numFmtId="166" fontId="3" fillId="0" borderId="1" xfId="0" applyNumberFormat="1" applyFont="1" applyBorder="1" applyAlignment="1">
      <alignment horizontal="right" vertical="center" wrapText="1"/>
    </xf>
    <xf numFmtId="0" fontId="3" fillId="0" borderId="59" xfId="0" applyFont="1" applyBorder="1" applyAlignment="1">
      <alignment horizontal="right" vertical="center" wrapText="1"/>
    </xf>
    <xf numFmtId="0" fontId="3" fillId="0" borderId="60" xfId="0" applyFont="1" applyBorder="1" applyAlignment="1">
      <alignment horizontal="right" vertical="center" wrapText="1"/>
    </xf>
    <xf numFmtId="0" fontId="24" fillId="0" borderId="47" xfId="0" applyFont="1" applyBorder="1" applyAlignment="1">
      <alignment horizontal="right" vertical="center" wrapText="1"/>
    </xf>
    <xf numFmtId="0" fontId="24" fillId="0" borderId="21" xfId="0" applyFont="1" applyBorder="1" applyAlignment="1">
      <alignment horizontal="right" vertical="center" wrapText="1"/>
    </xf>
    <xf numFmtId="164" fontId="3" fillId="0" borderId="47" xfId="2" applyFont="1" applyFill="1" applyBorder="1" applyAlignment="1">
      <alignment horizontal="center" vertical="center" wrapText="1"/>
    </xf>
    <xf numFmtId="164" fontId="3" fillId="0" borderId="21" xfId="2" applyFont="1" applyFill="1" applyBorder="1" applyAlignment="1">
      <alignment horizontal="center" vertical="center" wrapText="1"/>
    </xf>
    <xf numFmtId="0" fontId="3" fillId="0" borderId="56" xfId="0" applyFont="1" applyBorder="1" applyAlignment="1">
      <alignment horizontal="right" vertical="center" wrapText="1"/>
    </xf>
    <xf numFmtId="164" fontId="3" fillId="0" borderId="28" xfId="2" applyFont="1" applyBorder="1" applyAlignment="1">
      <alignment horizontal="right" vertical="center" wrapText="1"/>
    </xf>
    <xf numFmtId="164" fontId="3" fillId="0" borderId="21" xfId="2" applyFont="1" applyBorder="1" applyAlignment="1">
      <alignment horizontal="right" vertical="center" wrapText="1"/>
    </xf>
    <xf numFmtId="164" fontId="3" fillId="0" borderId="28" xfId="2" applyFont="1" applyFill="1" applyBorder="1" applyAlignment="1">
      <alignment horizontal="center" vertical="center" wrapText="1"/>
    </xf>
    <xf numFmtId="164" fontId="3" fillId="0" borderId="56" xfId="2" applyFont="1" applyFill="1" applyBorder="1" applyAlignment="1">
      <alignment horizontal="center" vertical="center" wrapText="1"/>
    </xf>
    <xf numFmtId="0" fontId="2" fillId="0" borderId="28" xfId="0" applyFont="1" applyBorder="1" applyAlignment="1">
      <alignment horizontal="right" vertical="center" wrapText="1"/>
    </xf>
    <xf numFmtId="0" fontId="2" fillId="0" borderId="39" xfId="0" applyFont="1" applyBorder="1" applyAlignment="1">
      <alignment horizontal="right" vertical="center" wrapText="1"/>
    </xf>
    <xf numFmtId="165" fontId="3" fillId="0" borderId="47" xfId="0" applyNumberFormat="1" applyFont="1" applyBorder="1" applyAlignment="1">
      <alignment horizontal="right" vertical="center" wrapText="1"/>
    </xf>
    <xf numFmtId="165" fontId="3" fillId="0" borderId="21" xfId="0" applyNumberFormat="1" applyFont="1" applyBorder="1" applyAlignment="1">
      <alignment horizontal="right" vertical="center" wrapText="1"/>
    </xf>
    <xf numFmtId="165" fontId="2" fillId="0" borderId="47" xfId="0" applyNumberFormat="1" applyFont="1" applyBorder="1" applyAlignment="1">
      <alignment horizontal="right" vertical="center" wrapText="1"/>
    </xf>
    <xf numFmtId="165" fontId="2" fillId="0" borderId="21" xfId="0" applyNumberFormat="1" applyFont="1" applyBorder="1" applyAlignment="1">
      <alignment horizontal="right" vertical="center" wrapText="1"/>
    </xf>
    <xf numFmtId="165" fontId="2" fillId="0" borderId="42" xfId="0" applyNumberFormat="1" applyFont="1" applyBorder="1" applyAlignment="1">
      <alignment horizontal="right" vertical="center" wrapText="1"/>
    </xf>
    <xf numFmtId="165" fontId="2" fillId="0" borderId="69" xfId="0" applyNumberFormat="1" applyFont="1" applyBorder="1" applyAlignment="1">
      <alignment horizontal="right" vertical="center" wrapText="1"/>
    </xf>
    <xf numFmtId="164" fontId="3" fillId="0" borderId="1" xfId="2" applyFont="1" applyFill="1" applyBorder="1" applyAlignment="1">
      <alignment horizontal="right" vertical="center" wrapText="1"/>
    </xf>
    <xf numFmtId="0" fontId="2" fillId="0" borderId="1" xfId="0" applyFont="1" applyBorder="1" applyAlignment="1">
      <alignment horizontal="right" vertical="center" wrapText="1"/>
    </xf>
    <xf numFmtId="0" fontId="2" fillId="0" borderId="17" xfId="0" applyFont="1" applyBorder="1" applyAlignment="1">
      <alignment horizontal="right" vertical="center" wrapText="1"/>
    </xf>
    <xf numFmtId="14" fontId="2" fillId="0" borderId="30" xfId="0" applyNumberFormat="1" applyFont="1" applyBorder="1" applyAlignment="1">
      <alignment horizontal="right" vertical="center" wrapText="1"/>
    </xf>
    <xf numFmtId="14" fontId="2" fillId="0" borderId="67" xfId="0" applyNumberFormat="1" applyFont="1" applyBorder="1" applyAlignment="1">
      <alignment horizontal="right" vertical="center" wrapText="1"/>
    </xf>
    <xf numFmtId="14" fontId="2" fillId="0" borderId="43" xfId="0" applyNumberFormat="1" applyFont="1" applyBorder="1" applyAlignment="1">
      <alignment horizontal="right" vertical="center" wrapText="1"/>
    </xf>
    <xf numFmtId="166" fontId="2" fillId="0" borderId="47" xfId="0" applyNumberFormat="1" applyFont="1" applyBorder="1" applyAlignment="1">
      <alignment horizontal="right" vertical="center" wrapText="1"/>
    </xf>
    <xf numFmtId="166" fontId="2" fillId="0" borderId="21" xfId="0" applyNumberFormat="1" applyFont="1" applyBorder="1" applyAlignment="1">
      <alignment horizontal="right" vertical="center" wrapText="1"/>
    </xf>
    <xf numFmtId="166" fontId="3" fillId="0" borderId="70" xfId="0" applyNumberFormat="1" applyFont="1" applyBorder="1" applyAlignment="1">
      <alignment horizontal="right" vertical="center" wrapText="1"/>
    </xf>
    <xf numFmtId="165" fontId="3" fillId="0" borderId="70" xfId="0" applyNumberFormat="1" applyFont="1" applyBorder="1" applyAlignment="1">
      <alignment horizontal="right" vertical="center" wrapText="1"/>
    </xf>
    <xf numFmtId="166" fontId="2" fillId="0" borderId="70" xfId="0" applyNumberFormat="1" applyFont="1" applyBorder="1" applyAlignment="1">
      <alignment horizontal="right" vertical="center" wrapText="1"/>
    </xf>
    <xf numFmtId="165" fontId="2" fillId="0" borderId="41" xfId="0" applyNumberFormat="1" applyFont="1" applyBorder="1" applyAlignment="1">
      <alignment horizontal="right" vertical="center" wrapText="1"/>
    </xf>
    <xf numFmtId="14" fontId="2" fillId="0" borderId="29" xfId="0" applyNumberFormat="1" applyFont="1" applyBorder="1" applyAlignment="1">
      <alignment horizontal="right" vertical="center" wrapText="1"/>
    </xf>
    <xf numFmtId="15" fontId="2" fillId="0" borderId="30" xfId="0" applyNumberFormat="1" applyFont="1" applyBorder="1" applyAlignment="1">
      <alignment horizontal="right" vertical="center" wrapText="1"/>
    </xf>
    <xf numFmtId="15" fontId="2" fillId="0" borderId="67" xfId="0" applyNumberFormat="1" applyFont="1" applyBorder="1" applyAlignment="1">
      <alignment horizontal="right" vertical="center" wrapText="1"/>
    </xf>
    <xf numFmtId="15" fontId="2" fillId="0" borderId="29" xfId="0" applyNumberFormat="1" applyFont="1" applyBorder="1" applyAlignment="1">
      <alignment horizontal="right" vertical="center" wrapText="1"/>
    </xf>
    <xf numFmtId="165" fontId="3" fillId="0" borderId="56" xfId="0" applyNumberFormat="1" applyFont="1" applyBorder="1" applyAlignment="1">
      <alignment horizontal="right" vertical="center" wrapText="1"/>
    </xf>
    <xf numFmtId="0" fontId="2" fillId="0" borderId="16" xfId="0" applyFont="1" applyBorder="1" applyAlignment="1">
      <alignment horizontal="right" vertical="center" wrapText="1"/>
    </xf>
    <xf numFmtId="0" fontId="3" fillId="0" borderId="1" xfId="0" applyFont="1" applyBorder="1" applyAlignment="1">
      <alignment horizontal="right" vertical="center" wrapText="1"/>
    </xf>
    <xf numFmtId="0" fontId="3" fillId="0" borderId="42" xfId="0" applyFont="1" applyBorder="1" applyAlignment="1">
      <alignment horizontal="right" vertical="center" wrapText="1"/>
    </xf>
    <xf numFmtId="0" fontId="3" fillId="0" borderId="69" xfId="0" applyFont="1" applyBorder="1" applyAlignment="1">
      <alignment horizontal="right" vertical="center" wrapText="1"/>
    </xf>
    <xf numFmtId="164" fontId="3" fillId="0" borderId="1" xfId="0" applyNumberFormat="1" applyFont="1" applyBorder="1" applyAlignment="1">
      <alignment horizontal="right" vertical="center" wrapText="1"/>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 xfId="0" applyFont="1" applyBorder="1" applyAlignment="1">
      <alignment horizontal="center" vertical="center"/>
    </xf>
    <xf numFmtId="0" fontId="1" fillId="0" borderId="0" xfId="1" applyAlignment="1">
      <alignment horizontal="center"/>
    </xf>
    <xf numFmtId="0" fontId="39" fillId="0" borderId="44" xfId="0" applyFont="1" applyBorder="1" applyAlignment="1">
      <alignment horizontal="left"/>
    </xf>
    <xf numFmtId="0" fontId="39" fillId="0" borderId="45" xfId="0" applyFont="1" applyBorder="1" applyAlignment="1">
      <alignment horizontal="left"/>
    </xf>
    <xf numFmtId="0" fontId="39" fillId="0" borderId="55" xfId="0" applyFont="1" applyBorder="1" applyAlignment="1">
      <alignment horizontal="left"/>
    </xf>
    <xf numFmtId="0" fontId="39" fillId="0" borderId="62" xfId="0" applyFont="1" applyBorder="1" applyAlignment="1">
      <alignment horizontal="left"/>
    </xf>
    <xf numFmtId="0" fontId="39" fillId="0" borderId="63" xfId="0" applyFont="1" applyBorder="1" applyAlignment="1">
      <alignment horizontal="left"/>
    </xf>
    <xf numFmtId="0" fontId="39" fillId="0" borderId="65" xfId="0" applyFont="1" applyBorder="1" applyAlignment="1">
      <alignment horizontal="left"/>
    </xf>
    <xf numFmtId="0" fontId="39" fillId="0" borderId="54" xfId="0" applyFont="1" applyBorder="1" applyAlignment="1">
      <alignment horizontal="left"/>
    </xf>
    <xf numFmtId="0" fontId="39" fillId="0" borderId="46" xfId="0" applyFont="1" applyBorder="1" applyAlignment="1">
      <alignment horizontal="left"/>
    </xf>
    <xf numFmtId="0" fontId="39" fillId="0" borderId="51" xfId="0" applyFont="1" applyBorder="1" applyAlignment="1">
      <alignment horizontal="left"/>
    </xf>
    <xf numFmtId="0" fontId="39" fillId="0" borderId="64" xfId="0" applyFont="1" applyBorder="1" applyAlignment="1">
      <alignment horizontal="left"/>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29" fillId="0" borderId="45" xfId="0" applyFont="1" applyBorder="1" applyAlignment="1">
      <alignment horizontal="left"/>
    </xf>
    <xf numFmtId="0" fontId="29" fillId="0" borderId="46" xfId="0" applyFont="1" applyBorder="1" applyAlignment="1">
      <alignment horizontal="left"/>
    </xf>
    <xf numFmtId="0" fontId="29" fillId="0" borderId="54" xfId="0" applyFont="1" applyBorder="1" applyAlignment="1">
      <alignment horizontal="left"/>
    </xf>
    <xf numFmtId="0" fontId="29" fillId="0" borderId="44" xfId="0" applyFont="1" applyBorder="1" applyAlignment="1">
      <alignment horizontal="left"/>
    </xf>
    <xf numFmtId="0" fontId="29" fillId="0" borderId="55" xfId="0" applyFont="1" applyBorder="1" applyAlignment="1">
      <alignment horizontal="left"/>
    </xf>
    <xf numFmtId="0" fontId="10" fillId="2" borderId="44" xfId="0" applyFont="1" applyFill="1" applyBorder="1" applyAlignment="1">
      <alignment horizontal="center" wrapText="1"/>
    </xf>
    <xf numFmtId="0" fontId="10" fillId="2" borderId="46" xfId="0" applyFont="1" applyFill="1" applyBorder="1" applyAlignment="1">
      <alignment horizontal="center" wrapText="1"/>
    </xf>
    <xf numFmtId="0" fontId="56" fillId="2" borderId="44" xfId="0" applyFont="1" applyFill="1" applyBorder="1" applyAlignment="1">
      <alignment horizontal="center" wrapText="1"/>
    </xf>
    <xf numFmtId="0" fontId="56" fillId="2" borderId="46" xfId="0" applyFont="1" applyFill="1" applyBorder="1" applyAlignment="1">
      <alignment horizontal="center" wrapText="1"/>
    </xf>
    <xf numFmtId="0" fontId="10" fillId="0" borderId="58" xfId="0" applyFont="1" applyBorder="1" applyAlignment="1">
      <alignment horizontal="center"/>
    </xf>
    <xf numFmtId="0" fontId="10" fillId="2" borderId="104" xfId="0" applyFont="1" applyFill="1" applyBorder="1" applyAlignment="1">
      <alignment horizontal="center" wrapText="1"/>
    </xf>
    <xf numFmtId="0" fontId="10" fillId="2" borderId="105" xfId="0" applyFont="1" applyFill="1" applyBorder="1" applyAlignment="1">
      <alignment horizontal="center" wrapText="1"/>
    </xf>
    <xf numFmtId="0" fontId="10" fillId="2" borderId="60" xfId="0" applyFont="1" applyFill="1" applyBorder="1" applyAlignment="1">
      <alignment horizontal="center" wrapText="1"/>
    </xf>
    <xf numFmtId="0" fontId="10" fillId="2" borderId="61" xfId="0" applyFont="1" applyFill="1" applyBorder="1" applyAlignment="1">
      <alignment horizontal="center" wrapText="1"/>
    </xf>
    <xf numFmtId="0" fontId="44" fillId="0" borderId="1" xfId="0" applyFont="1" applyBorder="1" applyAlignment="1">
      <alignment horizontal="center"/>
    </xf>
    <xf numFmtId="0" fontId="44" fillId="0" borderId="44" xfId="0" applyFont="1" applyBorder="1" applyAlignment="1">
      <alignment horizontal="center"/>
    </xf>
    <xf numFmtId="0" fontId="44" fillId="0" borderId="17" xfId="0" applyFont="1" applyBorder="1" applyAlignment="1">
      <alignment horizontal="center"/>
    </xf>
    <xf numFmtId="0" fontId="74" fillId="0" borderId="1" xfId="0" applyFont="1" applyBorder="1" applyAlignment="1">
      <alignment horizontal="center"/>
    </xf>
    <xf numFmtId="0" fontId="74" fillId="0" borderId="44" xfId="0" applyFont="1" applyBorder="1" applyAlignment="1">
      <alignment horizontal="center"/>
    </xf>
    <xf numFmtId="0" fontId="74" fillId="0" borderId="17" xfId="0" applyFont="1" applyBorder="1" applyAlignment="1">
      <alignment horizontal="center"/>
    </xf>
    <xf numFmtId="0" fontId="72" fillId="0" borderId="48" xfId="0" applyFont="1" applyBorder="1" applyAlignment="1">
      <alignment horizontal="center" vertical="center" wrapText="1"/>
    </xf>
    <xf numFmtId="0" fontId="72" fillId="0" borderId="50" xfId="0" applyFont="1" applyBorder="1" applyAlignment="1">
      <alignment horizontal="center" vertical="center" wrapText="1"/>
    </xf>
    <xf numFmtId="0" fontId="72" fillId="0" borderId="52" xfId="0" applyFont="1" applyBorder="1" applyAlignment="1">
      <alignment horizontal="center" vertical="center" wrapText="1"/>
    </xf>
    <xf numFmtId="0" fontId="72" fillId="0" borderId="61" xfId="0" applyFont="1" applyBorder="1" applyAlignment="1">
      <alignment horizontal="center" vertical="center" wrapText="1"/>
    </xf>
    <xf numFmtId="0" fontId="72" fillId="0" borderId="47" xfId="0" applyFont="1" applyBorder="1" applyAlignment="1">
      <alignment horizontal="center" vertical="center" wrapText="1"/>
    </xf>
    <xf numFmtId="0" fontId="72" fillId="0" borderId="21" xfId="0" applyFont="1" applyBorder="1" applyAlignment="1">
      <alignment horizontal="center" vertical="center" wrapText="1"/>
    </xf>
    <xf numFmtId="0" fontId="72" fillId="0" borderId="42" xfId="0" applyFont="1" applyBorder="1" applyAlignment="1">
      <alignment horizontal="center" vertical="center" wrapText="1"/>
    </xf>
    <xf numFmtId="0" fontId="72" fillId="0" borderId="69" xfId="0" applyFont="1" applyBorder="1" applyAlignment="1">
      <alignment horizontal="center" vertical="center" wrapText="1"/>
    </xf>
    <xf numFmtId="0" fontId="72" fillId="0" borderId="57" xfId="0" applyFont="1" applyBorder="1" applyAlignment="1">
      <alignment horizontal="center" vertical="center" wrapText="1"/>
    </xf>
    <xf numFmtId="0" fontId="72" fillId="0" borderId="68" xfId="0" applyFont="1" applyBorder="1" applyAlignment="1">
      <alignment horizontal="center" vertical="center" wrapText="1"/>
    </xf>
    <xf numFmtId="0" fontId="44" fillId="0" borderId="18" xfId="0" applyFont="1" applyBorder="1" applyAlignment="1">
      <alignment horizontal="left" vertical="center" wrapText="1"/>
    </xf>
    <xf numFmtId="0" fontId="44" fillId="0" borderId="19" xfId="0" applyFont="1" applyBorder="1" applyAlignment="1">
      <alignment horizontal="left" vertical="center" wrapText="1"/>
    </xf>
    <xf numFmtId="0" fontId="72" fillId="0" borderId="54" xfId="0" applyFont="1" applyBorder="1" applyAlignment="1">
      <alignment horizontal="right"/>
    </xf>
    <xf numFmtId="0" fontId="72" fillId="0" borderId="45" xfId="0" applyFont="1" applyBorder="1" applyAlignment="1">
      <alignment horizontal="right"/>
    </xf>
    <xf numFmtId="0" fontId="72" fillId="0" borderId="46" xfId="0" applyFont="1" applyBorder="1" applyAlignment="1">
      <alignment horizontal="right"/>
    </xf>
    <xf numFmtId="0" fontId="73" fillId="0" borderId="54" xfId="0" applyFont="1" applyBorder="1" applyAlignment="1">
      <alignment horizontal="left" wrapText="1"/>
    </xf>
    <xf numFmtId="0" fontId="73" fillId="0" borderId="45" xfId="0" applyFont="1" applyBorder="1" applyAlignment="1">
      <alignment horizontal="left" wrapText="1"/>
    </xf>
    <xf numFmtId="0" fontId="73" fillId="0" borderId="46" xfId="0" applyFont="1" applyBorder="1" applyAlignment="1">
      <alignment horizontal="left" wrapText="1"/>
    </xf>
    <xf numFmtId="0" fontId="73" fillId="0" borderId="16" xfId="0" applyFont="1" applyBorder="1"/>
    <xf numFmtId="0" fontId="73" fillId="0" borderId="1" xfId="0" applyFont="1" applyBorder="1"/>
    <xf numFmtId="0" fontId="72" fillId="0" borderId="16" xfId="0" applyFont="1" applyBorder="1" applyAlignment="1">
      <alignment horizontal="left" vertical="center"/>
    </xf>
    <xf numFmtId="0" fontId="72" fillId="0" borderId="1" xfId="0" applyFont="1" applyBorder="1" applyAlignment="1">
      <alignment horizontal="left" vertical="center"/>
    </xf>
    <xf numFmtId="0" fontId="72" fillId="0" borderId="16" xfId="0" applyFont="1" applyBorder="1" applyAlignment="1">
      <alignment horizontal="center" vertical="center"/>
    </xf>
    <xf numFmtId="0" fontId="72" fillId="0" borderId="1" xfId="0" applyFont="1" applyBorder="1" applyAlignment="1">
      <alignment horizontal="center" vertical="center"/>
    </xf>
    <xf numFmtId="0" fontId="72" fillId="0" borderId="44" xfId="0" applyFont="1" applyBorder="1" applyAlignment="1">
      <alignment horizontal="center" vertical="center"/>
    </xf>
    <xf numFmtId="0" fontId="72" fillId="0" borderId="17" xfId="0" applyFont="1" applyBorder="1" applyAlignment="1">
      <alignment horizontal="center" vertical="center"/>
    </xf>
    <xf numFmtId="0" fontId="72" fillId="0" borderId="44" xfId="0" applyFont="1" applyBorder="1" applyAlignment="1">
      <alignment horizontal="center"/>
    </xf>
    <xf numFmtId="0" fontId="72" fillId="0" borderId="45" xfId="0" applyFont="1" applyBorder="1" applyAlignment="1">
      <alignment horizontal="center"/>
    </xf>
    <xf numFmtId="0" fontId="72" fillId="0" borderId="55" xfId="0" applyFont="1" applyBorder="1" applyAlignment="1">
      <alignment horizontal="center"/>
    </xf>
    <xf numFmtId="0" fontId="73" fillId="0" borderId="44" xfId="0" applyFont="1" applyBorder="1" applyAlignment="1">
      <alignment horizontal="center"/>
    </xf>
    <xf numFmtId="0" fontId="73" fillId="0" borderId="45" xfId="0" applyFont="1" applyBorder="1" applyAlignment="1">
      <alignment horizontal="center"/>
    </xf>
    <xf numFmtId="0" fontId="73" fillId="0" borderId="55" xfId="0" applyFont="1" applyBorder="1" applyAlignment="1">
      <alignment horizontal="center"/>
    </xf>
    <xf numFmtId="0" fontId="44" fillId="0" borderId="44" xfId="0" applyFont="1" applyBorder="1" applyAlignment="1">
      <alignment horizontal="center" vertical="center"/>
    </xf>
    <xf numFmtId="0" fontId="44" fillId="0" borderId="45" xfId="0" applyFont="1" applyBorder="1" applyAlignment="1">
      <alignment horizontal="center" vertical="center"/>
    </xf>
    <xf numFmtId="0" fontId="44" fillId="0" borderId="55" xfId="0" applyFont="1" applyBorder="1" applyAlignment="1">
      <alignment horizontal="center" vertical="center"/>
    </xf>
    <xf numFmtId="0" fontId="72" fillId="0" borderId="44" xfId="0" applyFont="1" applyBorder="1" applyAlignment="1">
      <alignment horizontal="center" wrapText="1"/>
    </xf>
    <xf numFmtId="0" fontId="72" fillId="0" borderId="45" xfId="0" applyFont="1" applyBorder="1" applyAlignment="1">
      <alignment horizontal="center" wrapText="1"/>
    </xf>
    <xf numFmtId="0" fontId="72" fillId="0" borderId="55" xfId="0" applyFont="1" applyBorder="1" applyAlignment="1">
      <alignment horizontal="center" wrapText="1"/>
    </xf>
    <xf numFmtId="0" fontId="72" fillId="0" borderId="44" xfId="0" applyFont="1" applyBorder="1" applyAlignment="1">
      <alignment horizontal="center" vertical="center" wrapText="1"/>
    </xf>
    <xf numFmtId="0" fontId="72" fillId="0" borderId="45" xfId="0" applyFont="1" applyBorder="1" applyAlignment="1">
      <alignment horizontal="center" vertical="center" wrapText="1"/>
    </xf>
    <xf numFmtId="0" fontId="72" fillId="0" borderId="55" xfId="0" applyFont="1" applyBorder="1" applyAlignment="1">
      <alignment horizontal="center" vertical="center" wrapText="1"/>
    </xf>
    <xf numFmtId="0" fontId="76" fillId="0" borderId="1" xfId="0" applyFont="1" applyBorder="1" applyAlignment="1">
      <alignment horizontal="center" vertical="center"/>
    </xf>
    <xf numFmtId="0" fontId="76" fillId="0" borderId="47" xfId="0" applyFont="1" applyBorder="1" applyAlignment="1">
      <alignment horizontal="center" vertical="center"/>
    </xf>
    <xf numFmtId="0" fontId="72" fillId="0" borderId="24" xfId="0" applyFont="1" applyBorder="1" applyAlignment="1">
      <alignment horizontal="left" vertical="center"/>
    </xf>
    <xf numFmtId="0" fontId="72" fillId="0" borderId="25" xfId="0" applyFont="1" applyBorder="1" applyAlignment="1">
      <alignment horizontal="left" vertical="center"/>
    </xf>
    <xf numFmtId="0" fontId="72" fillId="0" borderId="1" xfId="0" applyFont="1" applyBorder="1" applyAlignment="1">
      <alignment horizontal="center" wrapText="1"/>
    </xf>
    <xf numFmtId="0" fontId="72" fillId="0" borderId="17" xfId="0" applyFont="1" applyBorder="1" applyAlignment="1">
      <alignment horizontal="center" wrapText="1"/>
    </xf>
    <xf numFmtId="0" fontId="44" fillId="0" borderId="16" xfId="0" applyFont="1" applyBorder="1" applyAlignment="1">
      <alignment horizontal="justify"/>
    </xf>
    <xf numFmtId="0" fontId="0" fillId="0" borderId="1" xfId="0" applyBorder="1"/>
    <xf numFmtId="0" fontId="44" fillId="0" borderId="16" xfId="0" applyFont="1" applyBorder="1"/>
    <xf numFmtId="0" fontId="44" fillId="0" borderId="1" xfId="0" applyFont="1" applyBorder="1"/>
    <xf numFmtId="0" fontId="74" fillId="0" borderId="45" xfId="0" applyFont="1" applyBorder="1" applyAlignment="1">
      <alignment horizontal="center"/>
    </xf>
    <xf numFmtId="0" fontId="74" fillId="0" borderId="55" xfId="0" applyFont="1" applyBorder="1" applyAlignment="1">
      <alignment horizontal="center"/>
    </xf>
    <xf numFmtId="0" fontId="73" fillId="0" borderId="44" xfId="0" applyFont="1" applyBorder="1" applyAlignment="1">
      <alignment horizontal="center" vertical="center"/>
    </xf>
    <xf numFmtId="0" fontId="73" fillId="0" borderId="45" xfId="0" applyFont="1" applyBorder="1" applyAlignment="1">
      <alignment horizontal="center" vertical="center"/>
    </xf>
    <xf numFmtId="0" fontId="72" fillId="0" borderId="77" xfId="0" applyFont="1" applyBorder="1" applyAlignment="1">
      <alignment horizontal="center" vertical="center" wrapText="1"/>
    </xf>
    <xf numFmtId="0" fontId="72" fillId="0" borderId="7" xfId="0" applyFont="1" applyBorder="1" applyAlignment="1">
      <alignment horizontal="center" vertical="center" wrapText="1"/>
    </xf>
    <xf numFmtId="0" fontId="72" fillId="0" borderId="8" xfId="0" applyFont="1" applyBorder="1" applyAlignment="1">
      <alignment horizontal="center" vertical="center" wrapText="1"/>
    </xf>
    <xf numFmtId="0" fontId="72" fillId="0" borderId="60" xfId="0" applyFont="1" applyBorder="1" applyAlignment="1">
      <alignment horizontal="center" vertical="center" wrapText="1"/>
    </xf>
    <xf numFmtId="0" fontId="72" fillId="0" borderId="58" xfId="0" applyFont="1" applyBorder="1" applyAlignment="1">
      <alignment horizontal="center" vertical="center" wrapText="1"/>
    </xf>
    <xf numFmtId="0" fontId="72" fillId="0" borderId="53" xfId="0" applyFont="1" applyBorder="1" applyAlignment="1">
      <alignment horizontal="center" vertical="center" wrapText="1"/>
    </xf>
    <xf numFmtId="0" fontId="73" fillId="0" borderId="54" xfId="0" applyFont="1" applyBorder="1" applyAlignment="1">
      <alignment horizontal="justify" wrapText="1"/>
    </xf>
    <xf numFmtId="0" fontId="0" fillId="0" borderId="45" xfId="0" applyBorder="1" applyAlignment="1">
      <alignment wrapText="1"/>
    </xf>
    <xf numFmtId="0" fontId="0" fillId="0" borderId="46" xfId="0" applyBorder="1" applyAlignment="1">
      <alignment wrapText="1"/>
    </xf>
    <xf numFmtId="0" fontId="44" fillId="0" borderId="45" xfId="0" applyFont="1" applyBorder="1" applyAlignment="1">
      <alignment horizontal="center"/>
    </xf>
    <xf numFmtId="0" fontId="44" fillId="0" borderId="55" xfId="0" applyFont="1" applyBorder="1" applyAlignment="1">
      <alignment horizontal="center"/>
    </xf>
    <xf numFmtId="0" fontId="73" fillId="0" borderId="55" xfId="0" applyFont="1" applyBorder="1" applyAlignment="1">
      <alignment horizontal="center" vertical="center"/>
    </xf>
    <xf numFmtId="0" fontId="44" fillId="0" borderId="46" xfId="0" applyFont="1" applyBorder="1" applyAlignment="1">
      <alignment horizontal="center"/>
    </xf>
    <xf numFmtId="0" fontId="0" fillId="0" borderId="0" xfId="0" applyAlignment="1">
      <alignment horizontal="center" wrapText="1"/>
    </xf>
    <xf numFmtId="0" fontId="0" fillId="0" borderId="44" xfId="0" applyBorder="1" applyAlignment="1">
      <alignment horizontal="left"/>
    </xf>
    <xf numFmtId="0" fontId="0" fillId="0" borderId="45" xfId="0" applyBorder="1" applyAlignment="1">
      <alignment horizontal="left"/>
    </xf>
    <xf numFmtId="0" fontId="0" fillId="0" borderId="46" xfId="0" applyBorder="1" applyAlignment="1">
      <alignment horizontal="left"/>
    </xf>
    <xf numFmtId="0" fontId="10" fillId="0" borderId="44" xfId="0" applyFont="1" applyBorder="1" applyAlignment="1">
      <alignment horizontal="left" wrapText="1"/>
    </xf>
    <xf numFmtId="0" fontId="10" fillId="0" borderId="45" xfId="0" applyFont="1" applyBorder="1" applyAlignment="1">
      <alignment horizontal="left" wrapText="1"/>
    </xf>
    <xf numFmtId="0" fontId="10" fillId="0" borderId="46" xfId="0" applyFont="1" applyBorder="1" applyAlignment="1">
      <alignment horizontal="left" wrapText="1"/>
    </xf>
    <xf numFmtId="0" fontId="10" fillId="0" borderId="30" xfId="0" applyFont="1" applyBorder="1" applyAlignment="1">
      <alignment horizontal="center"/>
    </xf>
    <xf numFmtId="0" fontId="10" fillId="0" borderId="67" xfId="0" applyFont="1" applyBorder="1" applyAlignment="1">
      <alignment horizontal="center"/>
    </xf>
    <xf numFmtId="0" fontId="10" fillId="0" borderId="29" xfId="0" applyFont="1" applyBorder="1" applyAlignment="1">
      <alignment horizontal="center"/>
    </xf>
    <xf numFmtId="0" fontId="0" fillId="0" borderId="44" xfId="0" applyBorder="1" applyAlignment="1">
      <alignment horizontal="left" wrapText="1"/>
    </xf>
    <xf numFmtId="0" fontId="0" fillId="0" borderId="45" xfId="0" applyBorder="1" applyAlignment="1">
      <alignment horizontal="left" wrapText="1"/>
    </xf>
    <xf numFmtId="0" fontId="0" fillId="0" borderId="46" xfId="0" applyBorder="1" applyAlignment="1">
      <alignment horizontal="left" wrapText="1"/>
    </xf>
    <xf numFmtId="0" fontId="10" fillId="0" borderId="44" xfId="0" applyFont="1" applyBorder="1" applyAlignment="1">
      <alignment horizontal="left"/>
    </xf>
    <xf numFmtId="0" fontId="10" fillId="0" borderId="45" xfId="0" applyFont="1" applyBorder="1" applyAlignment="1">
      <alignment horizontal="left"/>
    </xf>
    <xf numFmtId="0" fontId="10" fillId="0" borderId="46" xfId="0" applyFont="1" applyBorder="1" applyAlignment="1">
      <alignment horizontal="left"/>
    </xf>
    <xf numFmtId="0" fontId="10" fillId="0" borderId="62" xfId="0" applyFont="1" applyBorder="1" applyAlignment="1">
      <alignment horizontal="left"/>
    </xf>
    <xf numFmtId="0" fontId="10" fillId="0" borderId="63" xfId="0" applyFont="1" applyBorder="1" applyAlignment="1">
      <alignment horizontal="left"/>
    </xf>
    <xf numFmtId="0" fontId="10" fillId="0" borderId="64" xfId="0" applyFont="1" applyBorder="1" applyAlignment="1">
      <alignment horizontal="left"/>
    </xf>
    <xf numFmtId="0" fontId="31" fillId="0" borderId="34" xfId="0" applyFont="1" applyBorder="1" applyAlignment="1">
      <alignment horizontal="center" vertical="center"/>
    </xf>
    <xf numFmtId="0" fontId="31" fillId="0" borderId="35" xfId="0" applyFont="1" applyBorder="1" applyAlignment="1">
      <alignment horizontal="center" vertical="center"/>
    </xf>
    <xf numFmtId="0" fontId="31" fillId="0" borderId="3" xfId="0" applyFont="1" applyBorder="1" applyAlignment="1">
      <alignment horizontal="center" vertical="center"/>
    </xf>
    <xf numFmtId="0" fontId="0" fillId="0" borderId="47" xfId="0" applyBorder="1" applyAlignment="1">
      <alignment horizontal="center"/>
    </xf>
    <xf numFmtId="0" fontId="0" fillId="0" borderId="56" xfId="0" applyBorder="1" applyAlignment="1">
      <alignment horizontal="center"/>
    </xf>
    <xf numFmtId="0" fontId="0" fillId="0" borderId="21" xfId="0" applyBorder="1" applyAlignment="1">
      <alignment horizontal="center"/>
    </xf>
    <xf numFmtId="14" fontId="10" fillId="0" borderId="44" xfId="0" applyNumberFormat="1" applyFont="1" applyBorder="1" applyAlignment="1">
      <alignment horizontal="center"/>
    </xf>
    <xf numFmtId="0" fontId="10" fillId="0" borderId="45" xfId="0" applyFont="1" applyBorder="1" applyAlignment="1">
      <alignment horizontal="center"/>
    </xf>
    <xf numFmtId="0" fontId="10" fillId="0" borderId="46" xfId="0" applyFont="1"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10" fillId="0" borderId="104" xfId="0" applyFont="1" applyBorder="1" applyAlignment="1">
      <alignment horizontal="center" vertical="center"/>
    </xf>
    <xf numFmtId="0" fontId="10" fillId="0" borderId="14" xfId="0" applyFont="1" applyBorder="1" applyAlignment="1">
      <alignment horizontal="center" vertical="center"/>
    </xf>
    <xf numFmtId="0" fontId="10" fillId="0" borderId="105" xfId="0" applyFont="1" applyBorder="1" applyAlignment="1">
      <alignment horizontal="center" vertical="center"/>
    </xf>
    <xf numFmtId="0" fontId="0" fillId="4" borderId="0" xfId="0" applyFill="1" applyAlignment="1">
      <alignment horizontal="center"/>
    </xf>
    <xf numFmtId="0" fontId="0" fillId="4" borderId="21" xfId="0" applyFill="1" applyBorder="1" applyAlignment="1">
      <alignment horizontal="center"/>
    </xf>
    <xf numFmtId="0" fontId="0" fillId="4" borderId="69" xfId="0" applyFill="1" applyBorder="1" applyAlignment="1">
      <alignment horizontal="center"/>
    </xf>
    <xf numFmtId="0" fontId="10" fillId="4" borderId="0" xfId="0" applyFont="1" applyFill="1" applyAlignment="1">
      <alignment horizontal="center"/>
    </xf>
    <xf numFmtId="0" fontId="0" fillId="4" borderId="19" xfId="0" applyFill="1" applyBorder="1" applyAlignment="1">
      <alignment horizontal="center"/>
    </xf>
    <xf numFmtId="0" fontId="0" fillId="4" borderId="20" xfId="0" applyFill="1" applyBorder="1" applyAlignment="1">
      <alignment horizontal="center"/>
    </xf>
    <xf numFmtId="0" fontId="31" fillId="4" borderId="0" xfId="0" applyFont="1" applyFill="1" applyAlignment="1">
      <alignment horizontal="center" wrapText="1"/>
    </xf>
    <xf numFmtId="0" fontId="0" fillId="4" borderId="0" xfId="0" applyFill="1" applyAlignment="1">
      <alignment horizontal="left" wrapText="1"/>
    </xf>
    <xf numFmtId="0" fontId="0" fillId="4" borderId="51" xfId="0" applyFill="1" applyBorder="1" applyAlignment="1">
      <alignment horizontal="center"/>
    </xf>
    <xf numFmtId="0" fontId="0" fillId="4" borderId="63" xfId="0" applyFill="1" applyBorder="1" applyAlignment="1">
      <alignment horizontal="center"/>
    </xf>
    <xf numFmtId="0" fontId="0" fillId="4" borderId="64" xfId="0" applyFill="1" applyBorder="1" applyAlignment="1">
      <alignment horizontal="center"/>
    </xf>
    <xf numFmtId="0" fontId="0" fillId="4" borderId="9" xfId="0" applyFill="1" applyBorder="1" applyAlignment="1">
      <alignment horizontal="left" wrapText="1"/>
    </xf>
    <xf numFmtId="0" fontId="0" fillId="4" borderId="10" xfId="0" applyFill="1" applyBorder="1" applyAlignment="1">
      <alignment horizontal="left" wrapText="1"/>
    </xf>
    <xf numFmtId="0" fontId="0" fillId="4" borderId="1" xfId="0" applyFill="1" applyBorder="1" applyAlignment="1">
      <alignment horizontal="center"/>
    </xf>
    <xf numFmtId="0" fontId="0" fillId="4" borderId="17" xfId="0" applyFill="1" applyBorder="1" applyAlignment="1">
      <alignment horizontal="center"/>
    </xf>
    <xf numFmtId="0" fontId="31" fillId="4" borderId="6" xfId="0" applyFont="1" applyFill="1" applyBorder="1" applyAlignment="1">
      <alignment horizontal="center" wrapText="1"/>
    </xf>
    <xf numFmtId="0" fontId="31" fillId="4" borderId="7" xfId="0" applyFont="1" applyFill="1" applyBorder="1" applyAlignment="1">
      <alignment horizontal="center" wrapText="1"/>
    </xf>
    <xf numFmtId="0" fontId="31" fillId="4" borderId="8" xfId="0" applyFont="1" applyFill="1" applyBorder="1" applyAlignment="1">
      <alignment horizontal="center" wrapText="1"/>
    </xf>
    <xf numFmtId="0" fontId="31" fillId="4" borderId="11" xfId="0" applyFont="1" applyFill="1" applyBorder="1" applyAlignment="1">
      <alignment horizontal="center" wrapText="1"/>
    </xf>
    <xf numFmtId="0" fontId="31" fillId="4" borderId="12" xfId="0" applyFont="1" applyFill="1" applyBorder="1" applyAlignment="1">
      <alignment horizontal="center" wrapText="1"/>
    </xf>
    <xf numFmtId="0" fontId="31" fillId="4" borderId="5" xfId="0" applyFont="1" applyFill="1" applyBorder="1" applyAlignment="1">
      <alignment horizontal="center" wrapText="1"/>
    </xf>
    <xf numFmtId="0" fontId="10" fillId="4" borderId="48" xfId="0" applyFont="1" applyFill="1" applyBorder="1" applyAlignment="1">
      <alignment horizontal="center"/>
    </xf>
    <xf numFmtId="0" fontId="10" fillId="4" borderId="49" xfId="0" applyFont="1" applyFill="1" applyBorder="1" applyAlignment="1">
      <alignment horizontal="center"/>
    </xf>
    <xf numFmtId="0" fontId="10" fillId="4" borderId="50" xfId="0" applyFont="1" applyFill="1" applyBorder="1" applyAlignment="1">
      <alignment horizontal="center"/>
    </xf>
    <xf numFmtId="0" fontId="0" fillId="4" borderId="54" xfId="0" applyFill="1" applyBorder="1" applyAlignment="1">
      <alignment horizontal="center"/>
    </xf>
    <xf numFmtId="0" fontId="0" fillId="4" borderId="45" xfId="0" applyFill="1" applyBorder="1" applyAlignment="1">
      <alignment horizontal="center"/>
    </xf>
    <xf numFmtId="0" fontId="0" fillId="4" borderId="46" xfId="0" applyFill="1" applyBorder="1" applyAlignment="1">
      <alignment horizontal="center"/>
    </xf>
    <xf numFmtId="0" fontId="10" fillId="4" borderId="47" xfId="0" applyFont="1" applyFill="1" applyBorder="1" applyAlignment="1">
      <alignment horizontal="center"/>
    </xf>
    <xf numFmtId="0" fontId="10" fillId="4" borderId="42" xfId="0" applyFont="1" applyFill="1" applyBorder="1" applyAlignment="1">
      <alignment horizontal="center"/>
    </xf>
    <xf numFmtId="0" fontId="29" fillId="4" borderId="119" xfId="0" applyFont="1" applyFill="1" applyBorder="1" applyAlignment="1">
      <alignment horizontal="center"/>
    </xf>
    <xf numFmtId="0" fontId="29" fillId="4" borderId="35" xfId="0" applyFont="1" applyFill="1" applyBorder="1" applyAlignment="1">
      <alignment horizontal="center"/>
    </xf>
    <xf numFmtId="0" fontId="29" fillId="4" borderId="3" xfId="0" applyFont="1" applyFill="1" applyBorder="1" applyAlignment="1">
      <alignment horizontal="center"/>
    </xf>
    <xf numFmtId="0" fontId="29" fillId="4" borderId="34" xfId="0" applyFont="1" applyFill="1" applyBorder="1" applyAlignment="1">
      <alignment horizontal="center"/>
    </xf>
    <xf numFmtId="0" fontId="0" fillId="4" borderId="29" xfId="0" applyFill="1" applyBorder="1" applyAlignment="1">
      <alignment horizontal="center"/>
    </xf>
    <xf numFmtId="0" fontId="0" fillId="4" borderId="16" xfId="0" applyFill="1" applyBorder="1" applyAlignment="1">
      <alignment horizontal="center"/>
    </xf>
    <xf numFmtId="0" fontId="29"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0" fillId="0" borderId="47" xfId="0" applyFont="1" applyBorder="1" applyAlignment="1">
      <alignment horizontal="center"/>
    </xf>
    <xf numFmtId="0" fontId="0" fillId="0" borderId="16" xfId="0" applyBorder="1" applyAlignment="1">
      <alignment horizontal="center"/>
    </xf>
    <xf numFmtId="0" fontId="0" fillId="0" borderId="1" xfId="0" applyBorder="1" applyAlignment="1">
      <alignment horizontal="center"/>
    </xf>
    <xf numFmtId="0" fontId="10" fillId="0" borderId="59" xfId="0" applyFont="1" applyBorder="1" applyAlignment="1">
      <alignment horizontal="center"/>
    </xf>
    <xf numFmtId="0" fontId="10" fillId="0" borderId="31" xfId="0" applyFont="1" applyBorder="1" applyAlignment="1">
      <alignment horizontal="center"/>
    </xf>
    <xf numFmtId="0" fontId="0" fillId="0" borderId="69" xfId="0" applyBorder="1" applyAlignment="1">
      <alignment horizontal="center"/>
    </xf>
    <xf numFmtId="0" fontId="0" fillId="0" borderId="17" xfId="0" applyBorder="1" applyAlignment="1">
      <alignment horizontal="center"/>
    </xf>
    <xf numFmtId="0" fontId="3" fillId="0" borderId="34" xfId="0" applyFont="1" applyBorder="1" applyAlignment="1">
      <alignment horizontal="center"/>
    </xf>
    <xf numFmtId="0" fontId="3" fillId="0" borderId="117" xfId="0" applyFont="1" applyBorder="1" applyAlignment="1">
      <alignment horizontal="center"/>
    </xf>
    <xf numFmtId="0" fontId="3" fillId="0" borderId="3" xfId="0" applyFont="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165" fontId="0" fillId="0" borderId="1" xfId="0" applyNumberFormat="1" applyBorder="1" applyAlignment="1">
      <alignment horizontal="center"/>
    </xf>
    <xf numFmtId="165" fontId="0" fillId="0" borderId="17" xfId="0" applyNumberFormat="1" applyBorder="1" applyAlignment="1">
      <alignment horizontal="center"/>
    </xf>
    <xf numFmtId="165" fontId="0" fillId="0" borderId="19" xfId="0" applyNumberFormat="1" applyBorder="1" applyAlignment="1">
      <alignment horizontal="center"/>
    </xf>
    <xf numFmtId="165" fontId="0" fillId="0" borderId="20" xfId="0" applyNumberFormat="1" applyBorder="1" applyAlignment="1">
      <alignment horizontal="center"/>
    </xf>
    <xf numFmtId="0" fontId="31" fillId="0" borderId="0" xfId="0" applyFont="1" applyAlignment="1">
      <alignment horizontal="center" wrapText="1"/>
    </xf>
    <xf numFmtId="165" fontId="0" fillId="0" borderId="62" xfId="0" applyNumberFormat="1" applyBorder="1" applyAlignment="1">
      <alignment horizontal="center"/>
    </xf>
    <xf numFmtId="0" fontId="0" fillId="0" borderId="65" xfId="0" applyBorder="1" applyAlignment="1">
      <alignment horizontal="center"/>
    </xf>
    <xf numFmtId="0" fontId="10" fillId="0" borderId="44" xfId="0" applyFont="1" applyBorder="1" applyAlignment="1">
      <alignment horizontal="center"/>
    </xf>
    <xf numFmtId="0" fontId="10" fillId="0" borderId="55" xfId="0" applyFont="1" applyBorder="1" applyAlignment="1">
      <alignment horizontal="center"/>
    </xf>
    <xf numFmtId="165" fontId="0" fillId="0" borderId="44" xfId="0" applyNumberFormat="1" applyBorder="1" applyAlignment="1">
      <alignment horizontal="center"/>
    </xf>
    <xf numFmtId="0" fontId="0" fillId="0" borderId="55" xfId="0" applyBorder="1" applyAlignment="1">
      <alignment horizontal="center"/>
    </xf>
    <xf numFmtId="0" fontId="0" fillId="0" borderId="44" xfId="0" applyBorder="1" applyAlignment="1">
      <alignment horizontal="center" vertical="center"/>
    </xf>
    <xf numFmtId="0" fontId="0" fillId="0" borderId="55" xfId="0" applyBorder="1" applyAlignment="1">
      <alignment horizontal="center" vertical="center"/>
    </xf>
    <xf numFmtId="0" fontId="0" fillId="0" borderId="44" xfId="0" applyBorder="1" applyAlignment="1">
      <alignment horizontal="center"/>
    </xf>
    <xf numFmtId="0" fontId="29" fillId="0" borderId="13" xfId="0" applyFont="1" applyBorder="1" applyAlignment="1">
      <alignment horizontal="center" wrapText="1"/>
    </xf>
    <xf numFmtId="0" fontId="29" fillId="0" borderId="14" xfId="0" applyFont="1" applyBorder="1" applyAlignment="1">
      <alignment horizontal="center" wrapText="1"/>
    </xf>
    <xf numFmtId="0" fontId="29" fillId="0" borderId="15" xfId="0" applyFont="1" applyBorder="1" applyAlignment="1">
      <alignment horizontal="center" wrapText="1"/>
    </xf>
    <xf numFmtId="4" fontId="10" fillId="0" borderId="44" xfId="0" applyNumberFormat="1" applyFont="1" applyBorder="1" applyAlignment="1">
      <alignment horizontal="center"/>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49" xfId="0" applyBorder="1" applyAlignment="1">
      <alignment horizontal="center"/>
    </xf>
    <xf numFmtId="0" fontId="1" fillId="0" borderId="9" xfId="1" applyBorder="1" applyAlignment="1">
      <alignment horizontal="left"/>
    </xf>
    <xf numFmtId="0" fontId="1" fillId="0" borderId="0" xfId="1" applyBorder="1" applyAlignment="1">
      <alignment horizontal="left"/>
    </xf>
    <xf numFmtId="0" fontId="1" fillId="0" borderId="10" xfId="1" applyBorder="1" applyAlignment="1">
      <alignment horizontal="left"/>
    </xf>
    <xf numFmtId="0" fontId="0" fillId="0" borderId="0" xfId="0" applyAlignment="1">
      <alignment horizontal="left" vertical="center"/>
    </xf>
    <xf numFmtId="0" fontId="0" fillId="0" borderId="10" xfId="0" applyBorder="1" applyAlignment="1">
      <alignment horizontal="left" vertical="center"/>
    </xf>
    <xf numFmtId="0" fontId="0" fillId="0" borderId="9" xfId="0" applyBorder="1" applyAlignment="1">
      <alignment horizontal="left" vertical="center"/>
    </xf>
    <xf numFmtId="0" fontId="0" fillId="0" borderId="48" xfId="0" applyBorder="1" applyAlignment="1">
      <alignment horizontal="left" vertical="center" wrapText="1"/>
    </xf>
    <xf numFmtId="0" fontId="0" fillId="0" borderId="49" xfId="0" applyBorder="1" applyAlignment="1">
      <alignment horizontal="left" vertical="center" wrapText="1"/>
    </xf>
    <xf numFmtId="0" fontId="0" fillId="0" borderId="31" xfId="0" applyBorder="1" applyAlignment="1">
      <alignment horizontal="left" vertical="center" wrapText="1"/>
    </xf>
    <xf numFmtId="0" fontId="0" fillId="0" borderId="52" xfId="0" applyBorder="1" applyAlignment="1">
      <alignment horizontal="left" vertical="center" wrapText="1"/>
    </xf>
    <xf numFmtId="0" fontId="0" fillId="0" borderId="58" xfId="0" applyBorder="1" applyAlignment="1">
      <alignment horizontal="left" vertical="center" wrapText="1"/>
    </xf>
    <xf numFmtId="0" fontId="0" fillId="0" borderId="53" xfId="0" applyBorder="1" applyAlignment="1">
      <alignment horizontal="left" vertical="center" wrapText="1"/>
    </xf>
    <xf numFmtId="0" fontId="10" fillId="0" borderId="13" xfId="0" applyFont="1" applyBorder="1" applyAlignment="1">
      <alignment horizontal="left"/>
    </xf>
    <xf numFmtId="0" fontId="10" fillId="0" borderId="14" xfId="0" applyFont="1" applyBorder="1" applyAlignment="1">
      <alignment horizontal="left"/>
    </xf>
    <xf numFmtId="0" fontId="10" fillId="0" borderId="15" xfId="0" applyFont="1" applyBorder="1" applyAlignment="1">
      <alignment horizontal="left"/>
    </xf>
    <xf numFmtId="0" fontId="0" fillId="0" borderId="48" xfId="0" applyBorder="1" applyAlignment="1">
      <alignment horizontal="left" wrapText="1"/>
    </xf>
    <xf numFmtId="0" fontId="0" fillId="0" borderId="49" xfId="0" applyBorder="1" applyAlignment="1">
      <alignment horizontal="left" wrapText="1"/>
    </xf>
    <xf numFmtId="0" fontId="0" fillId="0" borderId="31" xfId="0" applyBorder="1" applyAlignment="1">
      <alignment horizontal="left" wrapText="1"/>
    </xf>
    <xf numFmtId="0" fontId="0" fillId="0" borderId="9" xfId="0" applyBorder="1" applyAlignment="1">
      <alignment horizontal="left" wrapText="1"/>
    </xf>
    <xf numFmtId="0" fontId="0" fillId="0" borderId="0" xfId="0" applyAlignment="1">
      <alignment horizontal="left" wrapText="1"/>
    </xf>
    <xf numFmtId="0" fontId="0" fillId="0" borderId="10" xfId="0" applyBorder="1" applyAlignment="1">
      <alignment horizontal="left" wrapText="1"/>
    </xf>
    <xf numFmtId="0" fontId="0" fillId="0" borderId="52" xfId="0" applyBorder="1" applyAlignment="1">
      <alignment horizontal="left" wrapText="1"/>
    </xf>
    <xf numFmtId="0" fontId="0" fillId="0" borderId="58" xfId="0" applyBorder="1" applyAlignment="1">
      <alignment horizontal="left" wrapText="1"/>
    </xf>
    <xf numFmtId="0" fontId="0" fillId="0" borderId="53" xfId="0" applyBorder="1" applyAlignment="1">
      <alignment horizontal="left" wrapText="1"/>
    </xf>
    <xf numFmtId="0" fontId="10" fillId="0" borderId="6" xfId="0" applyFont="1" applyBorder="1" applyAlignment="1">
      <alignment horizontal="left" wrapText="1"/>
    </xf>
    <xf numFmtId="0" fontId="10" fillId="0" borderId="7" xfId="0" applyFont="1" applyBorder="1" applyAlignment="1">
      <alignment horizontal="left" wrapText="1"/>
    </xf>
    <xf numFmtId="0" fontId="10" fillId="0" borderId="8" xfId="0" applyFont="1" applyBorder="1" applyAlignment="1">
      <alignment horizontal="left" wrapText="1"/>
    </xf>
    <xf numFmtId="0" fontId="10" fillId="0" borderId="52" xfId="0" applyFont="1" applyBorder="1" applyAlignment="1">
      <alignment horizontal="left" wrapText="1"/>
    </xf>
    <xf numFmtId="0" fontId="10" fillId="0" borderId="58" xfId="0" applyFont="1" applyBorder="1" applyAlignment="1">
      <alignment horizontal="left" wrapText="1"/>
    </xf>
    <xf numFmtId="0" fontId="10" fillId="0" borderId="53" xfId="0" applyFont="1" applyBorder="1" applyAlignment="1">
      <alignment horizontal="left"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5" xfId="0" applyBorder="1" applyAlignment="1">
      <alignment horizontal="left" vertical="center" wrapText="1"/>
    </xf>
    <xf numFmtId="0" fontId="10" fillId="0" borderId="34" xfId="0" applyFont="1" applyBorder="1" applyAlignment="1">
      <alignment horizontal="left"/>
    </xf>
    <xf numFmtId="0" fontId="10" fillId="0" borderId="35" xfId="0" applyFont="1" applyBorder="1" applyAlignment="1">
      <alignment horizontal="left"/>
    </xf>
    <xf numFmtId="0" fontId="10" fillId="0" borderId="3" xfId="0" applyFont="1" applyBorder="1" applyAlignment="1">
      <alignment horizontal="left"/>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33" fillId="0" borderId="9" xfId="0" applyFont="1" applyBorder="1" applyAlignment="1">
      <alignment horizontal="left"/>
    </xf>
    <xf numFmtId="0" fontId="33" fillId="0" borderId="0" xfId="0" applyFont="1" applyAlignment="1">
      <alignment horizontal="left"/>
    </xf>
    <xf numFmtId="0" fontId="33" fillId="0" borderId="10" xfId="0" applyFont="1" applyBorder="1" applyAlignment="1">
      <alignment horizontal="left"/>
    </xf>
    <xf numFmtId="0" fontId="0" fillId="0" borderId="9" xfId="0" applyBorder="1" applyAlignment="1">
      <alignment horizontal="left" vertical="top" wrapText="1"/>
    </xf>
    <xf numFmtId="0" fontId="0" fillId="0" borderId="0" xfId="0" applyAlignment="1">
      <alignment horizontal="left" vertical="top"/>
    </xf>
    <xf numFmtId="0" fontId="0" fillId="0" borderId="10" xfId="0" applyBorder="1" applyAlignment="1">
      <alignment horizontal="left" vertical="top"/>
    </xf>
    <xf numFmtId="0" fontId="0" fillId="0" borderId="9" xfId="0" applyBorder="1" applyAlignment="1">
      <alignment horizontal="left" vertical="top"/>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1" fillId="0" borderId="5" xfId="0" applyFont="1" applyBorder="1" applyAlignment="1">
      <alignment horizontal="center" vertical="center"/>
    </xf>
    <xf numFmtId="0" fontId="0" fillId="0" borderId="49" xfId="0" applyBorder="1" applyAlignment="1">
      <alignment horizontal="left" vertical="center"/>
    </xf>
    <xf numFmtId="0" fontId="0" fillId="0" borderId="31" xfId="0" applyBorder="1" applyAlignment="1">
      <alignment horizontal="left" vertical="center"/>
    </xf>
    <xf numFmtId="0" fontId="0" fillId="0" borderId="52" xfId="0" applyBorder="1" applyAlignment="1">
      <alignment horizontal="left" vertical="center"/>
    </xf>
    <xf numFmtId="0" fontId="0" fillId="0" borderId="58" xfId="0" applyBorder="1" applyAlignment="1">
      <alignment horizontal="left" vertical="center"/>
    </xf>
    <xf numFmtId="0" fontId="0" fillId="0" borderId="53" xfId="0" applyBorder="1" applyAlignment="1">
      <alignment horizontal="left" vertical="center"/>
    </xf>
    <xf numFmtId="0" fontId="39" fillId="0" borderId="51" xfId="0" applyFont="1" applyBorder="1" applyAlignment="1">
      <alignment horizontal="left" vertical="center" wrapText="1"/>
    </xf>
    <xf numFmtId="0" fontId="39" fillId="0" borderId="63" xfId="0" applyFont="1" applyBorder="1" applyAlignment="1">
      <alignment horizontal="left" vertical="center" wrapText="1"/>
    </xf>
    <xf numFmtId="0" fontId="39" fillId="0" borderId="64" xfId="0" applyFont="1" applyBorder="1" applyAlignment="1">
      <alignment horizontal="left" vertical="center" wrapText="1"/>
    </xf>
    <xf numFmtId="165" fontId="39" fillId="0" borderId="62" xfId="0" applyNumberFormat="1" applyFont="1" applyBorder="1" applyAlignment="1">
      <alignment horizontal="center" vertical="center"/>
    </xf>
    <xf numFmtId="165" fontId="39" fillId="0" borderId="65" xfId="0" applyNumberFormat="1" applyFont="1" applyBorder="1" applyAlignment="1">
      <alignment horizontal="center" vertical="center"/>
    </xf>
    <xf numFmtId="0" fontId="12" fillId="0" borderId="6" xfId="0" applyFon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29" fillId="0" borderId="16" xfId="0" applyFont="1" applyBorder="1" applyAlignment="1">
      <alignment horizontal="center"/>
    </xf>
    <xf numFmtId="0" fontId="29" fillId="0" borderId="1" xfId="0" applyFont="1" applyBorder="1" applyAlignment="1">
      <alignment horizontal="center"/>
    </xf>
    <xf numFmtId="0" fontId="39" fillId="0" borderId="16" xfId="0" applyFont="1" applyBorder="1" applyAlignment="1">
      <alignment horizontal="left"/>
    </xf>
    <xf numFmtId="0" fontId="39" fillId="0" borderId="1" xfId="0" applyFont="1" applyBorder="1" applyAlignment="1">
      <alignment horizontal="left"/>
    </xf>
    <xf numFmtId="0" fontId="29" fillId="0" borderId="44" xfId="0" applyFont="1" applyBorder="1" applyAlignment="1">
      <alignment horizontal="center"/>
    </xf>
    <xf numFmtId="0" fontId="29" fillId="0" borderId="55" xfId="0" applyFont="1" applyBorder="1" applyAlignment="1">
      <alignment horizontal="center"/>
    </xf>
    <xf numFmtId="165" fontId="39" fillId="0" borderId="44" xfId="0" applyNumberFormat="1" applyFont="1" applyBorder="1" applyAlignment="1">
      <alignment horizontal="center"/>
    </xf>
    <xf numFmtId="0" fontId="39" fillId="0" borderId="55" xfId="0" applyFont="1" applyBorder="1" applyAlignment="1">
      <alignment horizontal="center"/>
    </xf>
    <xf numFmtId="0" fontId="12" fillId="0" borderId="32" xfId="0" applyFont="1" applyBorder="1" applyAlignment="1">
      <alignment wrapText="1"/>
    </xf>
    <xf numFmtId="0" fontId="12" fillId="0" borderId="4" xfId="0" applyFont="1" applyBorder="1" applyAlignment="1">
      <alignment wrapText="1"/>
    </xf>
    <xf numFmtId="0" fontId="47" fillId="0" borderId="32" xfId="0" applyFont="1" applyBorder="1" applyAlignment="1">
      <alignment horizontal="left" wrapText="1"/>
    </xf>
    <xf numFmtId="0" fontId="47" fillId="0" borderId="4" xfId="0" applyFont="1" applyBorder="1" applyAlignment="1">
      <alignment horizontal="left" wrapText="1"/>
    </xf>
    <xf numFmtId="0" fontId="52" fillId="0" borderId="0" xfId="0" applyFont="1" applyAlignment="1">
      <alignment horizontal="center" wrapText="1"/>
    </xf>
    <xf numFmtId="0" fontId="39" fillId="0" borderId="96" xfId="0" applyFont="1" applyBorder="1" applyAlignment="1">
      <alignment horizontal="center" wrapText="1"/>
    </xf>
    <xf numFmtId="0" fontId="39" fillId="0" borderId="67" xfId="0" applyFont="1" applyBorder="1" applyAlignment="1">
      <alignment horizontal="center" wrapText="1"/>
    </xf>
    <xf numFmtId="0" fontId="39" fillId="0" borderId="29" xfId="0" applyFont="1" applyBorder="1" applyAlignment="1">
      <alignment horizontal="center" wrapText="1"/>
    </xf>
    <xf numFmtId="0" fontId="39" fillId="0" borderId="30" xfId="0" applyFont="1" applyBorder="1" applyAlignment="1">
      <alignment horizontal="center" wrapText="1"/>
    </xf>
    <xf numFmtId="0" fontId="39" fillId="0" borderId="101" xfId="0" applyFont="1" applyBorder="1" applyAlignment="1">
      <alignment horizontal="center" wrapText="1"/>
    </xf>
    <xf numFmtId="0" fontId="32" fillId="0" borderId="34" xfId="0" applyFont="1" applyBorder="1" applyAlignment="1">
      <alignment horizontal="center"/>
    </xf>
    <xf numFmtId="0" fontId="32" fillId="0" borderId="35" xfId="0" applyFont="1" applyBorder="1" applyAlignment="1">
      <alignment horizontal="center"/>
    </xf>
    <xf numFmtId="0" fontId="32" fillId="0" borderId="3" xfId="0" applyFont="1" applyBorder="1" applyAlignment="1">
      <alignment horizontal="center"/>
    </xf>
    <xf numFmtId="0" fontId="16" fillId="10" borderId="0" xfId="0" applyFont="1" applyFill="1" applyAlignment="1">
      <alignment horizontal="left" wrapText="1"/>
    </xf>
    <xf numFmtId="0" fontId="39" fillId="0" borderId="47" xfId="0" applyFont="1" applyBorder="1" applyAlignment="1">
      <alignment horizontal="left" vertical="center" wrapText="1"/>
    </xf>
    <xf numFmtId="0" fontId="39" fillId="0" borderId="56" xfId="0" applyFont="1" applyBorder="1" applyAlignment="1">
      <alignment horizontal="left" vertical="center" wrapText="1"/>
    </xf>
    <xf numFmtId="0" fontId="39" fillId="0" borderId="21" xfId="0" applyFont="1" applyBorder="1" applyAlignment="1">
      <alignment horizontal="left" vertical="center" wrapText="1"/>
    </xf>
    <xf numFmtId="16" fontId="29" fillId="0" borderId="47" xfId="0" applyNumberFormat="1" applyFont="1" applyBorder="1" applyAlignment="1">
      <alignment horizontal="center" vertical="center" wrapText="1"/>
    </xf>
    <xf numFmtId="16" fontId="29" fillId="0" borderId="56" xfId="0" applyNumberFormat="1" applyFont="1" applyBorder="1" applyAlignment="1">
      <alignment horizontal="center" vertical="center" wrapText="1"/>
    </xf>
    <xf numFmtId="16" fontId="29" fillId="0" borderId="21" xfId="0" applyNumberFormat="1" applyFont="1" applyBorder="1" applyAlignment="1">
      <alignment horizontal="center" vertical="center" wrapText="1"/>
    </xf>
    <xf numFmtId="0" fontId="29" fillId="0" borderId="30" xfId="0" applyFont="1" applyBorder="1" applyAlignment="1">
      <alignment horizontal="center"/>
    </xf>
    <xf numFmtId="0" fontId="29" fillId="0" borderId="67" xfId="0" applyFont="1" applyBorder="1" applyAlignment="1">
      <alignment horizontal="center"/>
    </xf>
    <xf numFmtId="0" fontId="29" fillId="0" borderId="29" xfId="0" applyFont="1" applyBorder="1" applyAlignment="1">
      <alignment horizontal="center"/>
    </xf>
    <xf numFmtId="0" fontId="6" fillId="0" borderId="3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4" xfId="0" applyFont="1" applyBorder="1" applyAlignment="1">
      <alignment horizontal="left" vertical="center" wrapText="1"/>
    </xf>
    <xf numFmtId="0" fontId="6" fillId="0" borderId="3" xfId="0" applyFont="1" applyBorder="1" applyAlignment="1">
      <alignment horizontal="left" vertical="center" wrapText="1"/>
    </xf>
    <xf numFmtId="0" fontId="24" fillId="0" borderId="24" xfId="0" applyFont="1" applyFill="1" applyBorder="1" applyAlignment="1">
      <alignment horizontal="left" vertical="center" wrapText="1"/>
    </xf>
    <xf numFmtId="0" fontId="30" fillId="0" borderId="0" xfId="0" applyFont="1" applyFill="1" applyAlignment="1">
      <alignment horizontal="center" vertical="center" wrapText="1"/>
    </xf>
    <xf numFmtId="0" fontId="30" fillId="0" borderId="0" xfId="0" applyFont="1" applyFill="1" applyAlignment="1">
      <alignment horizontal="center" vertical="center"/>
    </xf>
    <xf numFmtId="0" fontId="2" fillId="0" borderId="0" xfId="0" applyFont="1" applyFill="1"/>
    <xf numFmtId="164" fontId="2" fillId="0" borderId="0" xfId="2" applyFont="1" applyFill="1"/>
    <xf numFmtId="0" fontId="6" fillId="0" borderId="24"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0" xfId="0" applyFont="1" applyFill="1" applyAlignment="1">
      <alignment horizontal="left" vertical="center" wrapText="1"/>
    </xf>
    <xf numFmtId="0" fontId="6" fillId="0" borderId="22" xfId="0" applyFont="1" applyFill="1" applyBorder="1" applyAlignment="1">
      <alignment horizontal="justify" wrapText="1"/>
    </xf>
    <xf numFmtId="0" fontId="6" fillId="0" borderId="7" xfId="0" applyFont="1" applyFill="1" applyBorder="1" applyAlignment="1">
      <alignment horizontal="justify" wrapText="1"/>
    </xf>
    <xf numFmtId="0" fontId="0" fillId="0" borderId="29" xfId="0" applyFill="1" applyBorder="1"/>
    <xf numFmtId="0" fontId="0" fillId="0" borderId="16" xfId="0" applyFill="1" applyBorder="1"/>
    <xf numFmtId="0" fontId="2" fillId="0" borderId="18"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2" fillId="0" borderId="35" xfId="0" applyFont="1" applyFill="1" applyBorder="1" applyAlignment="1">
      <alignment horizontal="justify" vertical="center" wrapText="1"/>
    </xf>
    <xf numFmtId="0" fontId="6" fillId="0" borderId="36" xfId="0" applyFont="1" applyFill="1" applyBorder="1" applyAlignment="1">
      <alignment horizontal="left" vertical="center"/>
    </xf>
    <xf numFmtId="0" fontId="1" fillId="0" borderId="0" xfId="1" applyFill="1"/>
    <xf numFmtId="0" fontId="46" fillId="0" borderId="43" xfId="0" applyFont="1" applyFill="1" applyBorder="1" applyAlignment="1">
      <alignment wrapText="1"/>
    </xf>
    <xf numFmtId="0" fontId="39" fillId="0" borderId="120" xfId="0" applyFont="1" applyFill="1" applyBorder="1"/>
    <xf numFmtId="0" fontId="6" fillId="0" borderId="27" xfId="0" applyFont="1" applyFill="1" applyBorder="1" applyAlignment="1">
      <alignment horizontal="left" vertical="center" wrapText="1"/>
    </xf>
    <xf numFmtId="4" fontId="11" fillId="0" borderId="26" xfId="0" applyNumberFormat="1" applyFont="1" applyFill="1" applyBorder="1" applyAlignment="1">
      <alignment horizontal="center" vertical="center" wrapText="1"/>
    </xf>
    <xf numFmtId="0" fontId="2" fillId="0" borderId="16" xfId="0" applyFont="1" applyFill="1" applyBorder="1" applyAlignment="1">
      <alignment horizontal="left" vertical="center" wrapText="1"/>
    </xf>
    <xf numFmtId="4" fontId="22" fillId="0" borderId="17" xfId="0" applyNumberFormat="1" applyFont="1" applyFill="1" applyBorder="1" applyAlignment="1">
      <alignment horizontal="center" vertical="center" wrapText="1"/>
    </xf>
    <xf numFmtId="0" fontId="2" fillId="0" borderId="16" xfId="0" applyFont="1" applyFill="1" applyBorder="1" applyAlignment="1">
      <alignment horizontal="left" vertical="center"/>
    </xf>
    <xf numFmtId="4" fontId="22" fillId="0" borderId="17" xfId="0" applyNumberFormat="1" applyFont="1" applyFill="1" applyBorder="1" applyAlignment="1">
      <alignment horizontal="center" vertical="center"/>
    </xf>
    <xf numFmtId="4" fontId="22" fillId="0" borderId="55" xfId="0" applyNumberFormat="1" applyFont="1" applyFill="1" applyBorder="1" applyAlignment="1">
      <alignment horizontal="center" vertical="center" wrapText="1"/>
    </xf>
    <xf numFmtId="0" fontId="35" fillId="0" borderId="67" xfId="0" applyFont="1" applyFill="1" applyBorder="1" applyAlignment="1">
      <alignment horizontal="justify" vertical="center" wrapText="1"/>
    </xf>
    <xf numFmtId="4" fontId="22" fillId="0" borderId="10" xfId="0" applyNumberFormat="1" applyFont="1" applyFill="1" applyBorder="1" applyAlignment="1">
      <alignment horizontal="center" vertical="center" wrapText="1"/>
    </xf>
    <xf numFmtId="0" fontId="35" fillId="0" borderId="43" xfId="0" applyFont="1" applyFill="1" applyBorder="1" applyAlignment="1">
      <alignment horizontal="justify" vertical="center" wrapText="1"/>
    </xf>
    <xf numFmtId="4" fontId="22" fillId="0" borderId="5" xfId="0" applyNumberFormat="1" applyFont="1" applyFill="1" applyBorder="1" applyAlignment="1">
      <alignment horizontal="center" vertical="center" wrapText="1"/>
    </xf>
    <xf numFmtId="0" fontId="2" fillId="0" borderId="12" xfId="0" applyFont="1" applyFill="1" applyBorder="1" applyAlignment="1">
      <alignment horizontal="left" vertical="center" wrapText="1"/>
    </xf>
    <xf numFmtId="0" fontId="48" fillId="0" borderId="22" xfId="0" applyFont="1" applyFill="1" applyBorder="1" applyAlignment="1">
      <alignment horizontal="left" vertical="center" wrapText="1"/>
    </xf>
    <xf numFmtId="0" fontId="48" fillId="0" borderId="35" xfId="0" applyFont="1" applyFill="1" applyBorder="1" applyAlignment="1">
      <alignment horizontal="left" vertical="center" wrapText="1"/>
    </xf>
    <xf numFmtId="0" fontId="48" fillId="0" borderId="24" xfId="0" applyFont="1" applyFill="1" applyBorder="1" applyAlignment="1">
      <alignment vertical="center" wrapText="1"/>
    </xf>
    <xf numFmtId="0" fontId="4" fillId="0" borderId="43" xfId="0" applyFont="1" applyFill="1" applyBorder="1" applyAlignment="1">
      <alignment vertical="center" wrapText="1"/>
    </xf>
    <xf numFmtId="0" fontId="4" fillId="0" borderId="0" xfId="0" applyFont="1" applyFill="1"/>
    <xf numFmtId="164" fontId="4" fillId="0" borderId="0" xfId="2" applyFont="1" applyFill="1"/>
    <xf numFmtId="0" fontId="4" fillId="0" borderId="0" xfId="0" applyFont="1" applyFill="1" applyAlignment="1">
      <alignment vertical="center" wrapText="1"/>
    </xf>
    <xf numFmtId="0" fontId="48" fillId="0" borderId="22" xfId="0" applyFont="1" applyFill="1" applyBorder="1" applyAlignment="1">
      <alignment vertical="center" wrapText="1"/>
    </xf>
    <xf numFmtId="0" fontId="12" fillId="0" borderId="29" xfId="0" applyFont="1" applyFill="1" applyBorder="1"/>
    <xf numFmtId="0" fontId="0" fillId="0" borderId="18" xfId="0" applyFill="1" applyBorder="1"/>
    <xf numFmtId="0" fontId="0" fillId="0" borderId="0" xfId="0" applyFill="1"/>
    <xf numFmtId="0" fontId="12" fillId="0" borderId="36" xfId="0" applyFont="1" applyFill="1" applyBorder="1"/>
    <xf numFmtId="0" fontId="0" fillId="0" borderId="38" xfId="0" applyFill="1" applyBorder="1" applyAlignment="1">
      <alignment horizontal="left" wrapText="1"/>
    </xf>
    <xf numFmtId="0" fontId="23" fillId="0" borderId="0" xfId="0" applyFont="1" applyFill="1" applyAlignment="1">
      <alignment horizontal="left" vertical="center" wrapText="1"/>
    </xf>
    <xf numFmtId="0" fontId="6" fillId="0" borderId="36" xfId="0" applyFont="1" applyFill="1" applyBorder="1" applyAlignment="1">
      <alignment horizontal="left" vertical="center" wrapText="1"/>
    </xf>
    <xf numFmtId="4" fontId="43" fillId="0" borderId="0" xfId="0" applyNumberFormat="1" applyFont="1" applyFill="1" applyAlignment="1">
      <alignment horizontal="center" wrapText="1"/>
    </xf>
    <xf numFmtId="0" fontId="2" fillId="0" borderId="33" xfId="0" applyFont="1" applyFill="1" applyBorder="1" applyAlignment="1">
      <alignment horizontal="justify" wrapText="1"/>
    </xf>
    <xf numFmtId="0" fontId="43" fillId="0" borderId="0" xfId="0" applyFont="1" applyFill="1" applyAlignment="1">
      <alignment horizontal="center" vertical="center" wrapText="1"/>
    </xf>
    <xf numFmtId="0" fontId="2" fillId="0" borderId="4" xfId="0" applyFont="1" applyFill="1" applyBorder="1" applyAlignment="1">
      <alignment horizontal="justify" wrapText="1"/>
    </xf>
    <xf numFmtId="0" fontId="2" fillId="0" borderId="0" xfId="0" applyFont="1" applyFill="1" applyAlignment="1">
      <alignment horizontal="justify" vertical="center" wrapText="1"/>
    </xf>
    <xf numFmtId="0" fontId="2" fillId="0" borderId="33" xfId="0" applyFont="1" applyFill="1" applyBorder="1" applyAlignment="1">
      <alignment horizontal="justify" vertical="center" wrapText="1"/>
    </xf>
    <xf numFmtId="0" fontId="2" fillId="0" borderId="37" xfId="0" applyFont="1" applyFill="1" applyBorder="1" applyAlignment="1">
      <alignment horizontal="justify" vertical="center" wrapText="1"/>
    </xf>
    <xf numFmtId="0" fontId="2" fillId="0" borderId="38" xfId="0" applyFont="1" applyFill="1" applyBorder="1" applyAlignment="1">
      <alignment horizontal="justify" vertical="center" wrapText="1"/>
    </xf>
    <xf numFmtId="4" fontId="43" fillId="0" borderId="0" xfId="0" applyNumberFormat="1" applyFont="1" applyFill="1" applyAlignment="1">
      <alignment horizontal="center" vertical="center"/>
    </xf>
    <xf numFmtId="0" fontId="2" fillId="0" borderId="0" xfId="0" applyFont="1" applyFill="1" applyAlignment="1">
      <alignment vertical="center"/>
    </xf>
    <xf numFmtId="0" fontId="2" fillId="0" borderId="4" xfId="0" applyFont="1" applyFill="1" applyBorder="1" applyAlignment="1">
      <alignment horizontal="justify" vertical="center" wrapText="1"/>
    </xf>
    <xf numFmtId="0" fontId="23" fillId="0" borderId="0" xfId="0" applyFont="1" applyFill="1" applyAlignment="1">
      <alignment horizontal="justify" vertical="center" wrapText="1"/>
    </xf>
    <xf numFmtId="0" fontId="65" fillId="0" borderId="36" xfId="0" applyFont="1" applyFill="1" applyBorder="1" applyAlignment="1">
      <alignment vertical="center" wrapText="1"/>
    </xf>
    <xf numFmtId="0" fontId="2" fillId="0" borderId="51" xfId="0" applyFont="1" applyFill="1" applyBorder="1" applyAlignment="1">
      <alignment horizontal="left" vertical="center" wrapText="1"/>
    </xf>
    <xf numFmtId="0" fontId="2" fillId="0" borderId="4" xfId="0" applyFont="1" applyFill="1" applyBorder="1" applyAlignment="1">
      <alignment horizontal="left" wrapText="1" indent="1"/>
    </xf>
    <xf numFmtId="0" fontId="2" fillId="0" borderId="0" xfId="0" applyFont="1" applyFill="1" applyAlignment="1">
      <alignment horizontal="left" wrapText="1"/>
    </xf>
    <xf numFmtId="0" fontId="6" fillId="0" borderId="13"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2" fillId="0" borderId="16" xfId="0" applyFont="1" applyFill="1" applyBorder="1" applyAlignment="1">
      <alignment horizontal="left" wrapText="1" indent="1"/>
    </xf>
    <xf numFmtId="0" fontId="3" fillId="0" borderId="54" xfId="0" applyFont="1" applyFill="1" applyBorder="1" applyAlignment="1">
      <alignment horizontal="left" wrapText="1"/>
    </xf>
    <xf numFmtId="0" fontId="3" fillId="0" borderId="55" xfId="0" applyFont="1" applyFill="1" applyBorder="1" applyAlignment="1">
      <alignment horizontal="left" wrapText="1"/>
    </xf>
    <xf numFmtId="0" fontId="2" fillId="0" borderId="30" xfId="0" applyFont="1" applyFill="1" applyBorder="1" applyAlignment="1">
      <alignment horizontal="left" wrapText="1" indent="1"/>
    </xf>
    <xf numFmtId="4" fontId="22" fillId="0" borderId="42" xfId="0" applyNumberFormat="1" applyFont="1" applyFill="1" applyBorder="1" applyAlignment="1">
      <alignment horizontal="center" vertical="center" wrapText="1"/>
    </xf>
    <xf numFmtId="0" fontId="2" fillId="0" borderId="29" xfId="0" applyFont="1" applyFill="1" applyBorder="1" applyAlignment="1">
      <alignment horizontal="left" wrapText="1" indent="1"/>
    </xf>
    <xf numFmtId="0" fontId="14" fillId="0" borderId="16" xfId="0" applyFont="1" applyFill="1" applyBorder="1" applyAlignment="1">
      <alignment wrapText="1"/>
    </xf>
    <xf numFmtId="4" fontId="22" fillId="0" borderId="31" xfId="0" applyNumberFormat="1" applyFont="1" applyFill="1" applyBorder="1" applyAlignment="1">
      <alignment horizontal="center" vertical="center" wrapText="1"/>
    </xf>
    <xf numFmtId="165" fontId="22" fillId="0" borderId="8" xfId="0" applyNumberFormat="1"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Alignment="1">
      <alignment horizontal="center" vertical="center" wrapText="1"/>
    </xf>
    <xf numFmtId="0" fontId="6" fillId="0" borderId="34" xfId="0" applyFont="1" applyFill="1" applyBorder="1" applyAlignment="1">
      <alignment horizontal="left" vertical="center" wrapText="1"/>
    </xf>
    <xf numFmtId="0" fontId="29" fillId="0" borderId="23" xfId="0" applyFont="1" applyFill="1" applyBorder="1" applyAlignment="1">
      <alignment horizontal="center"/>
    </xf>
    <xf numFmtId="0" fontId="2" fillId="0" borderId="52" xfId="0" applyFont="1" applyFill="1" applyBorder="1" applyAlignment="1">
      <alignment horizontal="left" vertical="center" wrapText="1"/>
    </xf>
    <xf numFmtId="4" fontId="22" fillId="0" borderId="26" xfId="0" applyNumberFormat="1" applyFont="1" applyFill="1" applyBorder="1" applyAlignment="1">
      <alignment horizontal="center" vertical="center" wrapText="1"/>
    </xf>
    <xf numFmtId="4" fontId="22" fillId="0" borderId="0" xfId="0" applyNumberFormat="1" applyFont="1" applyFill="1" applyAlignment="1">
      <alignment horizontal="center" vertical="center" wrapText="1"/>
    </xf>
    <xf numFmtId="0" fontId="2" fillId="0" borderId="11" xfId="0" applyFont="1" applyFill="1" applyBorder="1" applyAlignment="1">
      <alignment horizontal="left" vertical="center" wrapText="1"/>
    </xf>
    <xf numFmtId="4" fontId="22" fillId="0" borderId="41" xfId="0" applyNumberFormat="1" applyFont="1" applyFill="1" applyBorder="1" applyAlignment="1">
      <alignment horizontal="center" vertical="center" wrapText="1"/>
    </xf>
    <xf numFmtId="4" fontId="1" fillId="0" borderId="0" xfId="1" applyNumberFormat="1" applyFill="1" applyAlignment="1">
      <alignment horizontal="center" vertical="center" wrapText="1"/>
    </xf>
    <xf numFmtId="4" fontId="43" fillId="0" borderId="0" xfId="0" applyNumberFormat="1" applyFont="1" applyFill="1" applyAlignment="1">
      <alignment horizontal="center" vertical="center" wrapText="1"/>
    </xf>
    <xf numFmtId="0" fontId="6" fillId="0" borderId="13" xfId="0" applyFont="1" applyFill="1" applyBorder="1" applyAlignment="1">
      <alignment horizontal="left" vertical="center" wrapText="1"/>
    </xf>
    <xf numFmtId="0" fontId="58" fillId="0" borderId="9" xfId="0" applyFont="1" applyFill="1" applyBorder="1" applyAlignment="1">
      <alignment horizontal="justify" wrapText="1"/>
    </xf>
    <xf numFmtId="0" fontId="14" fillId="0" borderId="80" xfId="0" applyFont="1" applyFill="1" applyBorder="1" applyAlignment="1">
      <alignment wrapText="1"/>
    </xf>
    <xf numFmtId="0" fontId="46" fillId="0" borderId="81" xfId="0" applyFont="1" applyFill="1" applyBorder="1" applyAlignment="1">
      <alignment horizontal="center" wrapText="1"/>
    </xf>
    <xf numFmtId="0" fontId="39" fillId="0" borderId="10" xfId="0" applyFont="1" applyFill="1" applyBorder="1" applyAlignment="1">
      <alignment horizontal="center"/>
    </xf>
    <xf numFmtId="0" fontId="14" fillId="0" borderId="80" xfId="0" applyFont="1" applyFill="1" applyBorder="1"/>
    <xf numFmtId="2" fontId="46" fillId="0" borderId="81" xfId="0" applyNumberFormat="1" applyFont="1" applyFill="1" applyBorder="1" applyAlignment="1">
      <alignment horizontal="center"/>
    </xf>
    <xf numFmtId="2" fontId="39" fillId="0" borderId="10" xfId="0" applyNumberFormat="1" applyFont="1" applyFill="1" applyBorder="1" applyAlignment="1">
      <alignment horizontal="center"/>
    </xf>
    <xf numFmtId="4" fontId="46" fillId="0" borderId="81" xfId="0" applyNumberFormat="1" applyFont="1" applyFill="1" applyBorder="1" applyAlignment="1">
      <alignment horizontal="center"/>
    </xf>
    <xf numFmtId="4" fontId="46" fillId="0" borderId="81" xfId="0" applyNumberFormat="1" applyFont="1" applyFill="1" applyBorder="1" applyAlignment="1">
      <alignment horizontal="center" wrapText="1"/>
    </xf>
    <xf numFmtId="0" fontId="14" fillId="0" borderId="82" xfId="0" applyFont="1" applyFill="1" applyBorder="1"/>
    <xf numFmtId="2" fontId="46" fillId="0" borderId="83" xfId="0" applyNumberFormat="1" applyFont="1" applyFill="1" applyBorder="1" applyAlignment="1">
      <alignment horizontal="center"/>
    </xf>
    <xf numFmtId="0" fontId="59" fillId="0" borderId="0" xfId="0" applyFont="1" applyFill="1"/>
    <xf numFmtId="0" fontId="59" fillId="0" borderId="0" xfId="0" applyFont="1" applyFill="1" applyAlignment="1">
      <alignment horizontal="right"/>
    </xf>
    <xf numFmtId="0" fontId="7" fillId="0" borderId="22" xfId="0" applyFont="1" applyFill="1" applyBorder="1"/>
    <xf numFmtId="0" fontId="47" fillId="0" borderId="12" xfId="0" applyFont="1" applyFill="1" applyBorder="1"/>
    <xf numFmtId="4" fontId="22" fillId="0" borderId="40" xfId="0" applyNumberFormat="1" applyFont="1" applyFill="1" applyBorder="1" applyAlignment="1">
      <alignment horizontal="center" vertical="center" wrapText="1"/>
    </xf>
    <xf numFmtId="4" fontId="22" fillId="0" borderId="41" xfId="0" applyNumberFormat="1" applyFont="1" applyFill="1" applyBorder="1" applyAlignment="1">
      <alignment horizontal="center" vertical="center" wrapText="1"/>
    </xf>
    <xf numFmtId="0" fontId="31" fillId="0" borderId="0" xfId="0" applyFont="1" applyFill="1"/>
    <xf numFmtId="4" fontId="22" fillId="0" borderId="20" xfId="0" applyNumberFormat="1" applyFont="1" applyFill="1" applyBorder="1" applyAlignment="1">
      <alignment horizontal="center" vertical="center" wrapText="1"/>
    </xf>
    <xf numFmtId="4" fontId="22" fillId="0" borderId="53" xfId="0" applyNumberFormat="1" applyFont="1" applyFill="1" applyBorder="1" applyAlignment="1">
      <alignment horizontal="center" vertical="center" wrapText="1"/>
    </xf>
    <xf numFmtId="4" fontId="22" fillId="0" borderId="25" xfId="0" applyNumberFormat="1" applyFont="1" applyFill="1" applyBorder="1" applyAlignment="1">
      <alignment horizontal="center" vertical="center" wrapText="1"/>
    </xf>
    <xf numFmtId="4" fontId="22" fillId="0" borderId="1" xfId="0" applyNumberFormat="1" applyFont="1" applyFill="1" applyBorder="1" applyAlignment="1">
      <alignment horizontal="center" vertical="center" wrapText="1"/>
    </xf>
    <xf numFmtId="0" fontId="2" fillId="0" borderId="54" xfId="0" applyFont="1" applyFill="1" applyBorder="1" applyAlignment="1">
      <alignment horizontal="left" vertical="center" wrapText="1"/>
    </xf>
    <xf numFmtId="0" fontId="86" fillId="0" borderId="11" xfId="0" applyFont="1" applyFill="1" applyBorder="1" applyAlignment="1">
      <alignment horizontal="left" vertical="center" wrapText="1"/>
    </xf>
    <xf numFmtId="0" fontId="86" fillId="0" borderId="12" xfId="0" applyFont="1" applyFill="1" applyBorder="1" applyAlignment="1">
      <alignment horizontal="left" vertical="center" wrapText="1"/>
    </xf>
    <xf numFmtId="0" fontId="86" fillId="0" borderId="5" xfId="0" applyFont="1" applyFill="1" applyBorder="1" applyAlignment="1">
      <alignment horizontal="left" vertical="center" wrapText="1"/>
    </xf>
    <xf numFmtId="0" fontId="41" fillId="0" borderId="0" xfId="0" applyFont="1" applyFill="1"/>
    <xf numFmtId="4" fontId="22" fillId="0" borderId="26" xfId="0" applyNumberFormat="1" applyFont="1" applyFill="1" applyBorder="1" applyAlignment="1">
      <alignment horizontal="center" wrapText="1"/>
    </xf>
    <xf numFmtId="0" fontId="11" fillId="0" borderId="16" xfId="0" applyFont="1" applyFill="1" applyBorder="1" applyAlignment="1">
      <alignment horizontal="left" vertical="center" wrapText="1"/>
    </xf>
    <xf numFmtId="4" fontId="22" fillId="0" borderId="69" xfId="0" applyNumberFormat="1" applyFont="1" applyFill="1" applyBorder="1" applyAlignment="1">
      <alignment horizontal="center" wrapText="1"/>
    </xf>
    <xf numFmtId="0" fontId="2" fillId="0" borderId="29" xfId="0" applyFont="1" applyFill="1" applyBorder="1" applyAlignment="1">
      <alignment horizontal="left" vertical="center" wrapText="1"/>
    </xf>
    <xf numFmtId="4" fontId="43" fillId="0" borderId="69" xfId="0" applyNumberFormat="1" applyFont="1" applyFill="1" applyBorder="1" applyAlignment="1">
      <alignment horizontal="center" wrapText="1"/>
    </xf>
    <xf numFmtId="4" fontId="43" fillId="0" borderId="69" xfId="0" applyNumberFormat="1" applyFont="1" applyFill="1" applyBorder="1" applyAlignment="1">
      <alignment horizontal="center" vertical="center" wrapText="1"/>
    </xf>
    <xf numFmtId="4" fontId="43" fillId="0" borderId="17" xfId="0" applyNumberFormat="1" applyFont="1" applyFill="1" applyBorder="1" applyAlignment="1">
      <alignment horizontal="center" wrapText="1"/>
    </xf>
    <xf numFmtId="4" fontId="43" fillId="0" borderId="17" xfId="0" applyNumberFormat="1" applyFont="1" applyFill="1" applyBorder="1" applyAlignment="1">
      <alignment horizontal="center" vertical="center" wrapText="1"/>
    </xf>
    <xf numFmtId="0" fontId="2" fillId="0" borderId="16" xfId="0" applyFont="1" applyFill="1" applyBorder="1" applyAlignment="1">
      <alignment horizontal="justify" vertical="center" wrapText="1"/>
    </xf>
    <xf numFmtId="0" fontId="2" fillId="0" borderId="18" xfId="0" applyFont="1" applyFill="1" applyBorder="1" applyAlignment="1">
      <alignment horizontal="justify" vertical="center" wrapText="1"/>
    </xf>
    <xf numFmtId="4" fontId="43" fillId="0" borderId="20" xfId="0" applyNumberFormat="1" applyFont="1" applyFill="1" applyBorder="1" applyAlignment="1">
      <alignment horizontal="center" wrapText="1"/>
    </xf>
    <xf numFmtId="4" fontId="22" fillId="0" borderId="25" xfId="0" applyNumberFormat="1" applyFont="1" applyFill="1" applyBorder="1" applyAlignment="1">
      <alignment horizontal="center" wrapText="1"/>
    </xf>
    <xf numFmtId="0" fontId="2" fillId="0" borderId="29" xfId="0" applyFont="1" applyFill="1" applyBorder="1" applyAlignment="1">
      <alignment horizontal="justify" vertical="center" wrapText="1"/>
    </xf>
    <xf numFmtId="9" fontId="43" fillId="0" borderId="1" xfId="0" applyNumberFormat="1" applyFont="1" applyFill="1" applyBorder="1" applyAlignment="1">
      <alignment horizontal="center" wrapText="1"/>
    </xf>
    <xf numFmtId="9" fontId="43" fillId="0" borderId="17" xfId="0" applyNumberFormat="1" applyFont="1" applyFill="1" applyBorder="1" applyAlignment="1">
      <alignment horizontal="center" wrapText="1"/>
    </xf>
    <xf numFmtId="9" fontId="43" fillId="0" borderId="19" xfId="0" applyNumberFormat="1" applyFont="1" applyFill="1" applyBorder="1" applyAlignment="1">
      <alignment horizontal="center" wrapText="1"/>
    </xf>
    <xf numFmtId="9" fontId="43" fillId="0" borderId="20" xfId="0" applyNumberFormat="1" applyFont="1" applyFill="1" applyBorder="1" applyAlignment="1">
      <alignment horizontal="center" wrapText="1"/>
    </xf>
    <xf numFmtId="4" fontId="22" fillId="0" borderId="23" xfId="0" applyNumberFormat="1" applyFont="1" applyFill="1" applyBorder="1" applyAlignment="1">
      <alignment horizontal="center" vertical="center" wrapText="1"/>
    </xf>
    <xf numFmtId="0" fontId="48" fillId="0" borderId="24" xfId="0" applyFont="1" applyFill="1" applyBorder="1" applyAlignment="1">
      <alignment horizontal="left" vertical="center" wrapText="1"/>
    </xf>
    <xf numFmtId="4" fontId="2" fillId="0" borderId="67" xfId="0" applyNumberFormat="1" applyFont="1" applyFill="1" applyBorder="1" applyAlignment="1">
      <alignment horizontal="left" vertical="center" wrapText="1"/>
    </xf>
    <xf numFmtId="4" fontId="2" fillId="0" borderId="43" xfId="0" applyNumberFormat="1" applyFont="1" applyFill="1" applyBorder="1" applyAlignment="1">
      <alignment horizontal="left" vertical="center" wrapText="1"/>
    </xf>
    <xf numFmtId="0" fontId="3" fillId="0" borderId="0" xfId="0" applyFont="1" applyFill="1"/>
    <xf numFmtId="0" fontId="0" fillId="0" borderId="0" xfId="0" applyFill="1"/>
    <xf numFmtId="4" fontId="43" fillId="0" borderId="26" xfId="0" applyNumberFormat="1" applyFont="1" applyFill="1" applyBorder="1" applyAlignment="1">
      <alignment horizontal="center" wrapText="1"/>
    </xf>
    <xf numFmtId="1" fontId="22" fillId="0" borderId="16" xfId="0" applyNumberFormat="1" applyFont="1" applyFill="1" applyBorder="1" applyAlignment="1">
      <alignment horizontal="left" vertical="center" wrapText="1"/>
    </xf>
    <xf numFmtId="1" fontId="22" fillId="0" borderId="17" xfId="0" applyNumberFormat="1" applyFont="1" applyFill="1" applyBorder="1" applyAlignment="1">
      <alignment horizontal="center" vertical="center" wrapText="1"/>
    </xf>
    <xf numFmtId="1" fontId="22" fillId="0" borderId="18" xfId="0" applyNumberFormat="1" applyFont="1" applyFill="1" applyBorder="1" applyAlignment="1">
      <alignment horizontal="left" vertical="center" wrapText="1"/>
    </xf>
    <xf numFmtId="1" fontId="22" fillId="0" borderId="20" xfId="0" applyNumberFormat="1" applyFont="1" applyFill="1" applyBorder="1" applyAlignment="1">
      <alignment horizontal="center" vertical="center" wrapText="1"/>
    </xf>
    <xf numFmtId="1" fontId="22" fillId="0" borderId="0" xfId="0" applyNumberFormat="1" applyFont="1" applyFill="1" applyAlignment="1">
      <alignment horizontal="center" vertical="center" wrapText="1"/>
    </xf>
    <xf numFmtId="4" fontId="43" fillId="0" borderId="39" xfId="0" applyNumberFormat="1" applyFont="1" applyFill="1" applyBorder="1" applyAlignment="1">
      <alignment horizontal="center" wrapText="1"/>
    </xf>
    <xf numFmtId="0" fontId="2" fillId="0" borderId="29" xfId="0" applyFont="1" applyFill="1" applyBorder="1" applyAlignment="1">
      <alignment vertical="center" wrapText="1"/>
    </xf>
    <xf numFmtId="0" fontId="2" fillId="0" borderId="53" xfId="0" applyFont="1" applyFill="1" applyBorder="1" applyAlignment="1">
      <alignment vertical="center" wrapText="1"/>
    </xf>
    <xf numFmtId="0" fontId="2" fillId="0" borderId="16" xfId="0" applyFont="1" applyFill="1" applyBorder="1" applyAlignment="1">
      <alignment vertical="center" wrapText="1"/>
    </xf>
    <xf numFmtId="9" fontId="22" fillId="0" borderId="17" xfId="0" applyNumberFormat="1" applyFont="1" applyFill="1" applyBorder="1" applyAlignment="1">
      <alignment horizontal="center" vertical="center" wrapText="1"/>
    </xf>
    <xf numFmtId="0" fontId="2" fillId="0" borderId="18" xfId="0" applyFont="1" applyFill="1" applyBorder="1" applyAlignment="1">
      <alignment vertical="center" wrapText="1"/>
    </xf>
    <xf numFmtId="9" fontId="22" fillId="0" borderId="20" xfId="0" applyNumberFormat="1" applyFont="1" applyFill="1" applyBorder="1" applyAlignment="1">
      <alignment horizontal="center" vertical="center" wrapText="1"/>
    </xf>
    <xf numFmtId="0" fontId="2" fillId="0" borderId="0" xfId="0" applyFont="1" applyFill="1" applyAlignment="1">
      <alignment horizontal="left" vertical="center" wrapText="1" indent="1"/>
    </xf>
    <xf numFmtId="9" fontId="22" fillId="0" borderId="12" xfId="0" applyNumberFormat="1" applyFont="1" applyFill="1" applyBorder="1" applyAlignment="1">
      <alignment horizontal="center" vertical="center" wrapText="1"/>
    </xf>
    <xf numFmtId="0" fontId="24" fillId="0" borderId="0" xfId="0" applyFont="1" applyFill="1" applyAlignment="1">
      <alignment horizontal="left" vertical="center" wrapText="1"/>
    </xf>
    <xf numFmtId="0" fontId="6" fillId="0" borderId="24" xfId="0" applyFont="1" applyFill="1" applyBorder="1" applyAlignment="1">
      <alignment horizontal="left" wrapText="1"/>
    </xf>
    <xf numFmtId="0" fontId="11" fillId="0" borderId="75" xfId="0" applyFont="1" applyFill="1" applyBorder="1" applyAlignment="1">
      <alignment horizontal="center" vertical="center" wrapText="1"/>
    </xf>
    <xf numFmtId="4" fontId="22" fillId="0" borderId="44" xfId="0" applyNumberFormat="1" applyFont="1" applyFill="1" applyBorder="1" applyAlignment="1">
      <alignment horizontal="center" vertical="center" wrapText="1"/>
    </xf>
    <xf numFmtId="4" fontId="22" fillId="0" borderId="62" xfId="0" applyNumberFormat="1" applyFont="1" applyFill="1" applyBorder="1" applyAlignment="1">
      <alignment horizontal="center" vertical="center" wrapText="1"/>
    </xf>
    <xf numFmtId="0" fontId="2" fillId="0" borderId="0" xfId="0" applyFont="1" applyFill="1" applyAlignment="1">
      <alignment wrapText="1"/>
    </xf>
    <xf numFmtId="0" fontId="6" fillId="0" borderId="22" xfId="0" applyFont="1" applyFill="1" applyBorder="1" applyAlignment="1">
      <alignment vertical="center" wrapText="1"/>
    </xf>
    <xf numFmtId="0" fontId="6" fillId="0" borderId="24" xfId="0" applyFont="1" applyFill="1" applyBorder="1" applyAlignment="1">
      <alignment vertical="center" wrapText="1"/>
    </xf>
    <xf numFmtId="0" fontId="6" fillId="0" borderId="15" xfId="0" applyFont="1" applyFill="1" applyBorder="1" applyAlignment="1">
      <alignment vertical="center" wrapText="1"/>
    </xf>
    <xf numFmtId="0" fontId="22" fillId="0" borderId="17"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12" xfId="0" applyFont="1" applyFill="1" applyBorder="1" applyAlignment="1">
      <alignment vertical="center" wrapText="1"/>
    </xf>
    <xf numFmtId="0" fontId="22" fillId="0" borderId="39" xfId="0" applyFont="1" applyFill="1" applyBorder="1" applyAlignment="1">
      <alignment horizontal="center" vertical="center" wrapText="1"/>
    </xf>
    <xf numFmtId="0" fontId="14" fillId="0" borderId="43" xfId="0" applyFont="1" applyFill="1" applyBorder="1" applyAlignment="1">
      <alignment horizontal="justify" wrapText="1"/>
    </xf>
    <xf numFmtId="0" fontId="22" fillId="0" borderId="41" xfId="0" applyFont="1" applyFill="1" applyBorder="1" applyAlignment="1">
      <alignment horizontal="center" vertical="center" wrapText="1"/>
    </xf>
    <xf numFmtId="0" fontId="57" fillId="0" borderId="0" xfId="0" applyFont="1" applyFill="1" applyAlignment="1">
      <alignment horizontal="justify" wrapText="1"/>
    </xf>
    <xf numFmtId="0" fontId="61" fillId="0" borderId="0" xfId="0" applyFont="1" applyFill="1" applyAlignment="1">
      <alignment horizontal="justify" vertical="center" wrapText="1"/>
    </xf>
    <xf numFmtId="0" fontId="1" fillId="0" borderId="0" xfId="1" applyFill="1" applyAlignment="1">
      <alignment horizontal="left" wrapText="1"/>
    </xf>
    <xf numFmtId="0" fontId="2" fillId="0" borderId="0" xfId="0" applyFont="1" applyFill="1" applyAlignment="1">
      <alignment horizontal="right" wrapText="1"/>
    </xf>
    <xf numFmtId="0" fontId="6" fillId="0" borderId="6" xfId="0" applyFont="1" applyFill="1" applyBorder="1" applyAlignment="1">
      <alignment vertical="center" wrapText="1"/>
    </xf>
    <xf numFmtId="0" fontId="6" fillId="0" borderId="8" xfId="0" applyFont="1" applyFill="1" applyBorder="1" applyAlignment="1">
      <alignment vertical="center" wrapText="1"/>
    </xf>
    <xf numFmtId="0" fontId="25" fillId="0" borderId="16" xfId="0" applyFont="1" applyFill="1" applyBorder="1" applyAlignment="1">
      <alignment horizontal="left" vertical="center" wrapText="1"/>
    </xf>
    <xf numFmtId="0" fontId="43" fillId="0" borderId="16" xfId="0" applyFont="1" applyFill="1" applyBorder="1" applyAlignment="1">
      <alignment horizontal="left" vertical="center" wrapText="1"/>
    </xf>
    <xf numFmtId="0" fontId="43" fillId="0" borderId="18" xfId="0" applyFont="1" applyFill="1" applyBorder="1" applyAlignment="1">
      <alignment horizontal="left" vertical="center" wrapText="1"/>
    </xf>
    <xf numFmtId="0" fontId="2" fillId="0" borderId="0" xfId="0" applyFont="1" applyFill="1" applyAlignment="1">
      <alignment horizontal="left" vertical="top" wrapText="1" indent="1"/>
    </xf>
    <xf numFmtId="0" fontId="43" fillId="0" borderId="0" xfId="0" applyFont="1" applyFill="1" applyAlignment="1">
      <alignment horizontal="center" vertical="top" wrapText="1"/>
    </xf>
    <xf numFmtId="4" fontId="22" fillId="0" borderId="39" xfId="0" applyNumberFormat="1"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43" xfId="0" applyFont="1" applyFill="1" applyBorder="1" applyAlignment="1">
      <alignment vertical="center" wrapText="1"/>
    </xf>
    <xf numFmtId="0" fontId="6" fillId="0" borderId="0" xfId="0" applyFont="1" applyFill="1" applyAlignment="1">
      <alignment vertical="center" wrapText="1"/>
    </xf>
    <xf numFmtId="0" fontId="60" fillId="0" borderId="0" xfId="0" applyFont="1" applyFill="1" applyAlignment="1">
      <alignment horizontal="center"/>
    </xf>
    <xf numFmtId="0" fontId="40" fillId="0" borderId="0" xfId="0" applyFont="1" applyFill="1"/>
    <xf numFmtId="0" fontId="6" fillId="0" borderId="34" xfId="0" applyFont="1" applyFill="1" applyBorder="1" applyAlignment="1">
      <alignment horizontal="left" wrapText="1"/>
    </xf>
    <xf numFmtId="4" fontId="22" fillId="0" borderId="8" xfId="0" applyNumberFormat="1" applyFont="1" applyFill="1" applyBorder="1" applyAlignment="1">
      <alignment horizontal="center" vertical="center" wrapText="1"/>
    </xf>
    <xf numFmtId="0" fontId="25" fillId="0" borderId="0" xfId="0" applyFont="1" applyFill="1"/>
    <xf numFmtId="164" fontId="25" fillId="0" borderId="0" xfId="2" applyFont="1" applyFill="1"/>
    <xf numFmtId="4" fontId="22" fillId="0" borderId="5" xfId="0" applyNumberFormat="1" applyFont="1" applyFill="1" applyBorder="1" applyAlignment="1">
      <alignment horizontal="center" vertical="center" wrapText="1"/>
    </xf>
    <xf numFmtId="0" fontId="2" fillId="0" borderId="35" xfId="0" applyFont="1" applyFill="1" applyBorder="1" applyAlignment="1">
      <alignment horizontal="left" vertical="center" wrapText="1"/>
    </xf>
    <xf numFmtId="4" fontId="22" fillId="0" borderId="15" xfId="0" applyNumberFormat="1" applyFont="1" applyFill="1" applyBorder="1" applyAlignment="1">
      <alignment horizontal="center" wrapText="1"/>
    </xf>
    <xf numFmtId="0" fontId="2" fillId="0" borderId="54" xfId="0" applyFont="1" applyFill="1" applyBorder="1" applyAlignment="1">
      <alignment horizontal="left" vertical="center" wrapText="1" indent="1"/>
    </xf>
    <xf numFmtId="0" fontId="2" fillId="0" borderId="51" xfId="0" applyFont="1" applyFill="1" applyBorder="1" applyAlignment="1">
      <alignment horizontal="left" vertical="center" wrapText="1" indent="1"/>
    </xf>
    <xf numFmtId="4" fontId="43" fillId="0" borderId="39" xfId="0" applyNumberFormat="1" applyFont="1" applyFill="1" applyBorder="1" applyAlignment="1">
      <alignment horizontal="center" wrapText="1"/>
    </xf>
    <xf numFmtId="4" fontId="43" fillId="0" borderId="69" xfId="0" applyNumberFormat="1" applyFont="1" applyFill="1" applyBorder="1" applyAlignment="1">
      <alignment horizontal="center" wrapText="1"/>
    </xf>
    <xf numFmtId="0" fontId="31" fillId="0" borderId="22" xfId="0" applyFont="1" applyFill="1" applyBorder="1" applyAlignment="1">
      <alignment horizontal="left" vertical="center"/>
    </xf>
    <xf numFmtId="0" fontId="6" fillId="0" borderId="13" xfId="0" applyFont="1" applyFill="1" applyBorder="1" applyAlignment="1">
      <alignment horizontal="justify" wrapText="1"/>
    </xf>
    <xf numFmtId="0" fontId="2" fillId="0" borderId="54" xfId="0" applyFont="1" applyFill="1" applyBorder="1"/>
    <xf numFmtId="4" fontId="22" fillId="0" borderId="17" xfId="0" applyNumberFormat="1" applyFont="1" applyFill="1" applyBorder="1" applyAlignment="1">
      <alignment horizontal="center" wrapText="1"/>
    </xf>
    <xf numFmtId="0" fontId="2" fillId="0" borderId="51" xfId="0" applyFont="1" applyFill="1" applyBorder="1"/>
    <xf numFmtId="4" fontId="22" fillId="0" borderId="20" xfId="0" applyNumberFormat="1" applyFont="1" applyFill="1" applyBorder="1" applyAlignment="1">
      <alignment horizontal="center" wrapText="1"/>
    </xf>
    <xf numFmtId="4" fontId="22" fillId="0" borderId="0" xfId="0" applyNumberFormat="1" applyFont="1" applyFill="1" applyAlignment="1">
      <alignment horizontal="center" wrapText="1"/>
    </xf>
    <xf numFmtId="0" fontId="6" fillId="0" borderId="24" xfId="0" applyFont="1" applyFill="1" applyBorder="1"/>
    <xf numFmtId="4" fontId="22" fillId="0" borderId="8" xfId="0" applyNumberFormat="1" applyFont="1" applyFill="1" applyBorder="1" applyAlignment="1">
      <alignment horizontal="center" wrapText="1"/>
    </xf>
    <xf numFmtId="0" fontId="77" fillId="0" borderId="16" xfId="0" applyFont="1" applyFill="1" applyBorder="1" applyAlignment="1">
      <alignment horizontal="justify" wrapText="1"/>
    </xf>
    <xf numFmtId="0" fontId="77" fillId="0" borderId="51" xfId="0" applyFont="1" applyFill="1" applyBorder="1" applyAlignment="1">
      <alignment horizontal="justify" wrapText="1"/>
    </xf>
    <xf numFmtId="4" fontId="22" fillId="0" borderId="65" xfId="0" applyNumberFormat="1" applyFont="1" applyFill="1" applyBorder="1" applyAlignment="1">
      <alignment horizontal="center" wrapText="1"/>
    </xf>
    <xf numFmtId="0" fontId="6" fillId="0" borderId="43" xfId="0" applyFont="1" applyFill="1" applyBorder="1" applyAlignment="1">
      <alignment horizontal="left" vertical="center" wrapText="1"/>
    </xf>
    <xf numFmtId="0" fontId="84" fillId="0" borderId="43" xfId="0" applyFont="1" applyFill="1" applyBorder="1" applyAlignment="1">
      <alignment horizontal="left" vertical="center" wrapText="1"/>
    </xf>
    <xf numFmtId="0" fontId="98" fillId="0" borderId="43" xfId="0" applyFont="1" applyFill="1" applyBorder="1" applyAlignment="1">
      <alignment horizontal="left" vertical="center" wrapText="1"/>
    </xf>
    <xf numFmtId="0" fontId="6" fillId="0" borderId="27" xfId="0" applyFont="1" applyFill="1" applyBorder="1" applyAlignment="1">
      <alignment horizontal="left" wrapText="1"/>
    </xf>
    <xf numFmtId="0" fontId="2" fillId="0" borderId="18" xfId="0" applyFont="1" applyFill="1" applyBorder="1" applyAlignment="1">
      <alignment vertical="center"/>
    </xf>
    <xf numFmtId="0" fontId="6" fillId="0" borderId="22" xfId="0" applyFont="1" applyFill="1" applyBorder="1" applyAlignment="1">
      <alignment horizontal="left" vertical="center" wrapText="1" indent="1"/>
    </xf>
    <xf numFmtId="0" fontId="2" fillId="0" borderId="48"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justify" vertical="center" wrapText="1"/>
    </xf>
    <xf numFmtId="0" fontId="43" fillId="0" borderId="10" xfId="0" applyFont="1" applyFill="1" applyBorder="1" applyAlignment="1">
      <alignment horizontal="center"/>
    </xf>
    <xf numFmtId="0" fontId="2" fillId="0" borderId="52" xfId="0" applyFont="1" applyFill="1" applyBorder="1" applyAlignment="1">
      <alignment horizontal="left" vertical="center" wrapText="1"/>
    </xf>
    <xf numFmtId="0" fontId="2" fillId="0" borderId="53" xfId="0" applyFont="1" applyFill="1" applyBorder="1" applyAlignment="1">
      <alignment horizontal="left" vertical="center" wrapText="1"/>
    </xf>
    <xf numFmtId="0" fontId="3" fillId="0" borderId="52" xfId="0" applyFont="1" applyFill="1" applyBorder="1" applyAlignment="1">
      <alignment horizontal="left" vertical="center" wrapText="1" indent="1"/>
    </xf>
    <xf numFmtId="0" fontId="3" fillId="0" borderId="21" xfId="0" applyFont="1" applyFill="1" applyBorder="1" applyAlignment="1">
      <alignment horizontal="center" vertical="center" wrapText="1"/>
    </xf>
    <xf numFmtId="0" fontId="0" fillId="0" borderId="25" xfId="0" applyFill="1" applyBorder="1"/>
    <xf numFmtId="0" fontId="0" fillId="0" borderId="26" xfId="0" applyFill="1" applyBorder="1"/>
    <xf numFmtId="0" fontId="3" fillId="0" borderId="54" xfId="0" applyFont="1" applyFill="1" applyBorder="1" applyAlignment="1">
      <alignment horizontal="left" vertical="center" wrapText="1" indent="1"/>
    </xf>
    <xf numFmtId="0" fontId="22" fillId="0" borderId="1"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66" fillId="0" borderId="36" xfId="0" applyFont="1" applyFill="1" applyBorder="1"/>
    <xf numFmtId="0" fontId="2" fillId="0" borderId="38" xfId="0" applyFont="1" applyFill="1" applyBorder="1" applyAlignment="1">
      <alignment horizontal="left" vertical="center" wrapText="1"/>
    </xf>
    <xf numFmtId="0" fontId="24" fillId="0" borderId="29"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4" fillId="0" borderId="30" xfId="0" applyFont="1" applyFill="1" applyBorder="1" applyAlignment="1">
      <alignment horizontal="left" vertical="center" wrapText="1"/>
    </xf>
    <xf numFmtId="0" fontId="24" fillId="0" borderId="18" xfId="0" applyFont="1" applyFill="1" applyBorder="1" applyAlignment="1">
      <alignment horizontal="left" vertical="center" wrapText="1"/>
    </xf>
    <xf numFmtId="4" fontId="22" fillId="0" borderId="26" xfId="0" applyNumberFormat="1" applyFont="1" applyFill="1" applyBorder="1" applyAlignment="1">
      <alignment horizontal="center" vertical="center" wrapText="1"/>
    </xf>
    <xf numFmtId="4" fontId="22" fillId="0" borderId="20" xfId="0" applyNumberFormat="1" applyFont="1" applyFill="1" applyBorder="1" applyAlignment="1">
      <alignment horizontal="center" vertical="center" wrapText="1"/>
    </xf>
    <xf numFmtId="0" fontId="7" fillId="0" borderId="6" xfId="0" applyFont="1" applyFill="1" applyBorder="1" applyAlignment="1">
      <alignment horizontal="left" wrapText="1"/>
    </xf>
    <xf numFmtId="0" fontId="0" fillId="0" borderId="51" xfId="0" applyFill="1" applyBorder="1" applyAlignment="1">
      <alignment horizontal="left" wrapText="1"/>
    </xf>
    <xf numFmtId="0" fontId="28" fillId="0" borderId="0" xfId="0" applyFont="1" applyFill="1" applyAlignment="1">
      <alignment horizontal="center" wrapText="1"/>
    </xf>
    <xf numFmtId="0" fontId="11" fillId="0" borderId="68" xfId="0" applyFont="1" applyFill="1" applyBorder="1" applyAlignment="1">
      <alignment horizontal="left" vertical="center" wrapText="1"/>
    </xf>
    <xf numFmtId="0" fontId="1" fillId="0" borderId="0" xfId="1" applyFill="1" applyAlignment="1">
      <alignment horizontal="center" vertical="center" wrapText="1"/>
    </xf>
    <xf numFmtId="0" fontId="17" fillId="0" borderId="68" xfId="0" applyFont="1" applyFill="1" applyBorder="1" applyAlignment="1">
      <alignment horizontal="left" vertical="center" wrapText="1"/>
    </xf>
    <xf numFmtId="0" fontId="2" fillId="0" borderId="68"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43" fillId="0" borderId="0" xfId="0" applyFont="1" applyFill="1" applyAlignment="1">
      <alignment horizontal="center"/>
    </xf>
    <xf numFmtId="0" fontId="6" fillId="0" borderId="32" xfId="0" applyFont="1" applyFill="1" applyBorder="1" applyAlignment="1">
      <alignment horizontal="left" vertical="center" wrapText="1"/>
    </xf>
    <xf numFmtId="0" fontId="17" fillId="0" borderId="57"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2" fillId="0" borderId="39" xfId="0" applyFont="1" applyFill="1" applyBorder="1" applyAlignment="1">
      <alignment horizontal="center" vertical="center" wrapText="1"/>
    </xf>
    <xf numFmtId="0" fontId="2" fillId="0" borderId="54" xfId="0" applyFont="1" applyFill="1" applyBorder="1" applyAlignment="1">
      <alignment horizontal="justify" vertical="center" wrapText="1"/>
    </xf>
    <xf numFmtId="4" fontId="43" fillId="0" borderId="40" xfId="0" applyNumberFormat="1" applyFont="1" applyFill="1" applyBorder="1" applyAlignment="1">
      <alignment horizontal="center" vertical="center" wrapText="1"/>
    </xf>
    <xf numFmtId="0" fontId="2" fillId="0" borderId="54" xfId="0" applyFont="1" applyFill="1" applyBorder="1" applyAlignment="1">
      <alignment horizontal="left" wrapText="1"/>
    </xf>
    <xf numFmtId="0" fontId="89" fillId="0" borderId="51" xfId="0" applyFont="1" applyFill="1" applyBorder="1" applyAlignment="1">
      <alignment wrapText="1"/>
    </xf>
    <xf numFmtId="0" fontId="36" fillId="0" borderId="41" xfId="0" applyFont="1" applyFill="1" applyBorder="1" applyAlignment="1">
      <alignment wrapText="1"/>
    </xf>
    <xf numFmtId="4" fontId="64" fillId="0" borderId="0" xfId="0" applyNumberFormat="1" applyFont="1" applyFill="1" applyAlignment="1">
      <alignment horizontal="center" wrapText="1"/>
    </xf>
    <xf numFmtId="0" fontId="0" fillId="0" borderId="57" xfId="0" applyFill="1" applyBorder="1" applyAlignment="1">
      <alignment horizontal="left" vertical="center" wrapText="1"/>
    </xf>
    <xf numFmtId="0" fontId="0" fillId="0" borderId="4" xfId="0" applyFill="1" applyBorder="1" applyAlignment="1">
      <alignment horizontal="left" vertical="center" wrapText="1"/>
    </xf>
  </cellXfs>
  <cellStyles count="9">
    <cellStyle name="Köprü" xfId="1" builtinId="8"/>
    <cellStyle name="Normal" xfId="0" builtinId="0"/>
    <cellStyle name="Normal 2" xfId="4" xr:uid="{00000000-0005-0000-0000-000002000000}"/>
    <cellStyle name="Normal 2 2" xfId="5" xr:uid="{00000000-0005-0000-0000-000003000000}"/>
    <cellStyle name="Normal 3" xfId="8" xr:uid="{00000000-0005-0000-0000-000004000000}"/>
    <cellStyle name="Normal 3 2" xfId="6" xr:uid="{00000000-0005-0000-0000-000005000000}"/>
    <cellStyle name="Normal 3 4" xfId="3" xr:uid="{00000000-0005-0000-0000-000006000000}"/>
    <cellStyle name="Virgül" xfId="2" builtinId="3"/>
    <cellStyle name="Yüzde"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19051</xdr:colOff>
      <xdr:row>0</xdr:row>
      <xdr:rowOff>19050</xdr:rowOff>
    </xdr:from>
    <xdr:to>
      <xdr:col>1</xdr:col>
      <xdr:colOff>1295400</xdr:colOff>
      <xdr:row>0</xdr:row>
      <xdr:rowOff>638176</xdr:rowOff>
    </xdr:to>
    <xdr:pic>
      <xdr:nvPicPr>
        <xdr:cNvPr id="2" name="Resim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1" y="19050"/>
          <a:ext cx="1847849" cy="619126"/>
        </a:xfrm>
        <a:prstGeom prst="rect">
          <a:avLst/>
        </a:prstGeom>
        <a:ln>
          <a:noFill/>
        </a:ln>
      </xdr:spPr>
    </xdr:pic>
    <xdr:clientData/>
  </xdr:twoCellAnchor>
  <xdr:twoCellAnchor editAs="oneCell">
    <xdr:from>
      <xdr:col>0</xdr:col>
      <xdr:colOff>19051</xdr:colOff>
      <xdr:row>0</xdr:row>
      <xdr:rowOff>19050</xdr:rowOff>
    </xdr:from>
    <xdr:to>
      <xdr:col>1</xdr:col>
      <xdr:colOff>1295400</xdr:colOff>
      <xdr:row>0</xdr:row>
      <xdr:rowOff>638176</xdr:rowOff>
    </xdr:to>
    <xdr:pic>
      <xdr:nvPicPr>
        <xdr:cNvPr id="4" name="Resim 3">
          <a:extLst>
            <a:ext uri="{FF2B5EF4-FFF2-40B4-BE49-F238E27FC236}">
              <a16:creationId xmlns:a16="http://schemas.microsoft.com/office/drawing/2014/main" id="{7BC90CF6-1F83-4458-BAD4-6E489DDD03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1" y="19050"/>
          <a:ext cx="1828799" cy="619126"/>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169</xdr:row>
      <xdr:rowOff>0</xdr:rowOff>
    </xdr:from>
    <xdr:to>
      <xdr:col>1</xdr:col>
      <xdr:colOff>304800</xdr:colOff>
      <xdr:row>170</xdr:row>
      <xdr:rowOff>116205</xdr:rowOff>
    </xdr:to>
    <xdr:sp macro="" textlink="">
      <xdr:nvSpPr>
        <xdr:cNvPr id="1025" name="cph_imgBooks" descr="https://www.yaklasim.com/BookList.aspx?AnnouncementId=2767&amp;AnnouncementCategoryId=8&amp;_">
          <a:extLst>
            <a:ext uri="{FF2B5EF4-FFF2-40B4-BE49-F238E27FC236}">
              <a16:creationId xmlns:a16="http://schemas.microsoft.com/office/drawing/2014/main" id="{00000000-0008-0000-1F00-000001040000}"/>
            </a:ext>
          </a:extLst>
        </xdr:cNvPr>
        <xdr:cNvSpPr>
          <a:spLocks noChangeAspect="1" noChangeArrowheads="1"/>
        </xdr:cNvSpPr>
      </xdr:nvSpPr>
      <xdr:spPr bwMode="auto">
        <a:xfrm>
          <a:off x="609600" y="93367860"/>
          <a:ext cx="304800" cy="304800"/>
        </a:xfrm>
        <a:prstGeom prst="rect">
          <a:avLst/>
        </a:prstGeom>
        <a:noFill/>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uludagbagimsizdenetimymm.com.tr/wp-content/uploads/2025/12/2025-92.pdf" TargetMode="External"/><Relationship Id="rId18" Type="http://schemas.openxmlformats.org/officeDocument/2006/relationships/hyperlink" Target="https://www.tcmb.gov.tr/wps/wcm/connect/530cef64-dd89-4ad0-85ea-25172822979a/3167_liste_2025.pdf?MOD=AJPERES&amp;CACHEID=ROOTWORKSPACE-530cef64-dd89-4ad0-85ea-25172822979a-pjvyHwi" TargetMode="External"/><Relationship Id="rId26" Type="http://schemas.openxmlformats.org/officeDocument/2006/relationships/hyperlink" Target="https://www.turmob.org.tr/ekutuphane/Read/e5ba0975-150d-436e-b2ee-16bd69be91b1" TargetMode="External"/><Relationship Id="rId39" Type="http://schemas.openxmlformats.org/officeDocument/2006/relationships/hyperlink" Target="https://cdn.gib.gov.tr/api/gibportal-file/file/getFile?objectKey=MEVZUAT_TEBLIGLER/UNIVERSAL/2025/193_Teblig332.pdf" TargetMode="External"/><Relationship Id="rId21" Type="http://schemas.openxmlformats.org/officeDocument/2006/relationships/hyperlink" Target="https://www.gib.gov.tr/node/181591/pdf" TargetMode="External"/><Relationship Id="rId34" Type="http://schemas.openxmlformats.org/officeDocument/2006/relationships/hyperlink" Target="https://cdn.gib.gov.tr/api/gibportal-file/file/getFile?objectKey=MEVZUAT_TEBLIGLER/UNIVERSAL/2025/193_Teblig332.pdf" TargetMode="External"/><Relationship Id="rId42" Type="http://schemas.openxmlformats.org/officeDocument/2006/relationships/hyperlink" Target="https://www.gib.gov.tr/mevzuat/kanun/434" TargetMode="External"/><Relationship Id="rId47" Type="http://schemas.openxmlformats.org/officeDocument/2006/relationships/hyperlink" Target="https://www.resmigazete.gov.tr/eskiler/2025/12/20251230-8.htm" TargetMode="External"/><Relationship Id="rId50" Type="http://schemas.openxmlformats.org/officeDocument/2006/relationships/drawing" Target="../drawings/drawing1.xml"/><Relationship Id="rId7" Type="http://schemas.openxmlformats.org/officeDocument/2006/relationships/hyperlink" Target="https://www.gib.gov.tr/node/150953/pdf" TargetMode="External"/><Relationship Id="rId2" Type="http://schemas.openxmlformats.org/officeDocument/2006/relationships/hyperlink" Target="https://www.e-icisleri.gov.tr/Anasayfa/MulkiIdariBolumleri.aspx" TargetMode="External"/><Relationship Id="rId16" Type="http://schemas.openxmlformats.org/officeDocument/2006/relationships/hyperlink" Target="https://uludagbagimsizdenetimymm.com.tr/wp-content/uploads/2025/12/2025-92.pdf" TargetMode="External"/><Relationship Id="rId29" Type="http://schemas.openxmlformats.org/officeDocument/2006/relationships/hyperlink" Target="https://cdn.gib.gov.tr/api/gibportal-file/file/getFile?objectKey=MEVZUAT_TEBLIGLER/UNIVERSAL/2025/193_Teblig332.pdf" TargetMode="External"/><Relationship Id="rId11" Type="http://schemas.openxmlformats.org/officeDocument/2006/relationships/hyperlink" Target="http://www.uludagbagimsizdenetimymm.com.tr/wp-content/uploads/2022/04/2022-31-1.pdf" TargetMode="External"/><Relationship Id="rId24" Type="http://schemas.openxmlformats.org/officeDocument/2006/relationships/hyperlink" Target="https://www.resmigazete.gov.tr/eskiler/2024/12/20241230M2-14.htm" TargetMode="External"/><Relationship Id="rId32" Type="http://schemas.openxmlformats.org/officeDocument/2006/relationships/hyperlink" Target="https://www.mevzuat.gov.tr/mevzuatmetin/1.4.193.pdf" TargetMode="External"/><Relationship Id="rId37" Type="http://schemas.openxmlformats.org/officeDocument/2006/relationships/hyperlink" Target="https://www.gib.gov.tr/mevzuat/kanun/433/teblig/11853" TargetMode="External"/><Relationship Id="rId40" Type="http://schemas.openxmlformats.org/officeDocument/2006/relationships/hyperlink" Target="https://www.resmigazete.gov.tr/eskiler/2025/12/20251231M5-28.pdf" TargetMode="External"/><Relationship Id="rId45" Type="http://schemas.openxmlformats.org/officeDocument/2006/relationships/hyperlink" Target="https://cdn.gib.gov.tr/api/gibportal-file/file/getFile?objectKey=MEVZUAT_TEBLIGLER/UNIVERSAL/2025/193_Teblig332.pdf" TargetMode="External"/><Relationship Id="rId5" Type="http://schemas.openxmlformats.org/officeDocument/2006/relationships/hyperlink" Target="https://www.turmob.org.tr/arsiv/mbs/resmigazete/33110-2026-SMMMUCRET-TARIFESI.pdf" TargetMode="External"/><Relationship Id="rId15" Type="http://schemas.openxmlformats.org/officeDocument/2006/relationships/hyperlink" Target="../../Downloads/2026-10.pdf" TargetMode="External"/><Relationship Id="rId23" Type="http://schemas.openxmlformats.org/officeDocument/2006/relationships/hyperlink" Target="https://cdn.gib.gov.tr/api/gibportal-file/file/getFile?objectKey=MEVZUAT_TEBLIGLER/UNIVERSAL/2025/193_Teblig332.pdf" TargetMode="External"/><Relationship Id="rId28" Type="http://schemas.openxmlformats.org/officeDocument/2006/relationships/hyperlink" Target="https://www.mevzuat.gov.tr/mevzuatmetin/1.5.4857.pdf" TargetMode="External"/><Relationship Id="rId36" Type="http://schemas.openxmlformats.org/officeDocument/2006/relationships/hyperlink" Target="https://www.resmigazete.gov.tr/eskiler/2025/12/20251231M5-24.pdf" TargetMode="External"/><Relationship Id="rId49" Type="http://schemas.openxmlformats.org/officeDocument/2006/relationships/printerSettings" Target="../printerSettings/printerSettings1.bin"/><Relationship Id="rId10" Type="http://schemas.openxmlformats.org/officeDocument/2006/relationships/hyperlink" Target="https://www.sanayi.gov.tr/destek-ve-tesvikler/yatirim-tesvik-sistemleri/md0103011615" TargetMode="External"/><Relationship Id="rId19" Type="http://schemas.openxmlformats.org/officeDocument/2006/relationships/hyperlink" Target="https://www.tuvturk.com.tr/arac-muayene-fiyat-listesi.aspx" TargetMode="External"/><Relationship Id="rId31" Type="http://schemas.openxmlformats.org/officeDocument/2006/relationships/hyperlink" Target="https://cdn.gib.gov.tr/api/gibportal-file/file/getFile?objectKey=MEVZUAT_TEBLIGLER/UNIVERSAL/2025/193_Teblig332.pdf" TargetMode="External"/><Relationship Id="rId44" Type="http://schemas.openxmlformats.org/officeDocument/2006/relationships/hyperlink" Target="https://www.resmigazete.gov.tr/eskiler/2025/12/20251231M5-31.pdf" TargetMode="External"/><Relationship Id="rId4" Type="http://schemas.openxmlformats.org/officeDocument/2006/relationships/hyperlink" Target="https://cdn.gib.gov.tr/api/gibportal-file/file/getFileResources?objectKey=arsiv/onceki-dokumanlar/2026_vergi_takvimi.pdf" TargetMode="External"/><Relationship Id="rId9" Type="http://schemas.openxmlformats.org/officeDocument/2006/relationships/hyperlink" Target="https://www.turmob.org.tr/Content/Belgeler/EDonusum/tablo_1.pdf" TargetMode="External"/><Relationship Id="rId14" Type="http://schemas.openxmlformats.org/officeDocument/2006/relationships/hyperlink" Target="https://cdn.gib.gov.tr/api/gibportal-file/file/getFile?objectKey=MEVZUAT_TEBLIGLER/UNIVERSAL/2025/193_Teblig332.pdf" TargetMode="External"/><Relationship Id="rId22" Type="http://schemas.openxmlformats.org/officeDocument/2006/relationships/hyperlink" Target="https://www.resmigazete.gov.tr/eskiler/2025/12/20251231M5-31.pdf" TargetMode="External"/><Relationship Id="rId27" Type="http://schemas.openxmlformats.org/officeDocument/2006/relationships/hyperlink" Target="https://www.aile.gov.tr/sygm/programlarimiz/sosyal-yardim-programlarimiz/" TargetMode="External"/><Relationship Id="rId30" Type="http://schemas.openxmlformats.org/officeDocument/2006/relationships/hyperlink" Target="http://www.uludagbagimsizdenetimymm.com.tr/wp-content/uploads/2022/12/2022-88.pdf" TargetMode="External"/><Relationship Id="rId35" Type="http://schemas.openxmlformats.org/officeDocument/2006/relationships/hyperlink" Target="https://cdn.gib.gov.tr/api/gibportal-file/file/getFile?objectKey=MEVZUAT_TEBLIGLER/UNIVERSAL/2025/193_Teblig332.pdf" TargetMode="External"/><Relationship Id="rId43" Type="http://schemas.openxmlformats.org/officeDocument/2006/relationships/hyperlink" Target="https://cdn.gib.gov.tr/api/gibportal-file/file/getFile?objectKey=MEVZUAT_TEBLIGLER/UNIVERSAL/2025/193_Teblig332.pdf" TargetMode="External"/><Relationship Id="rId48" Type="http://schemas.openxmlformats.org/officeDocument/2006/relationships/hyperlink" Target="https://www.turmob.org.tr/Mevzuat/PDF/21477" TargetMode="External"/><Relationship Id="rId8" Type="http://schemas.openxmlformats.org/officeDocument/2006/relationships/hyperlink" Target="https://www.gib.gov.tr/509-sira-nolu-vergi-usul-kanunu-genel-tebliginde-degisiklik-ongoren-teblig-taslagi-yayimlanmistir" TargetMode="External"/><Relationship Id="rId3" Type="http://schemas.openxmlformats.org/officeDocument/2006/relationships/hyperlink" Target="http://www.uludagbagimsizdenetimymm.com.tr/wp-content/uploads/2022/11/2022-82.pdf" TargetMode="External"/><Relationship Id="rId12" Type="http://schemas.openxmlformats.org/officeDocument/2006/relationships/hyperlink" Target="https://cdn.gib.gov.tr/api/gibportal-file/file/getFileResources?objectKey=arsiv/yardim-kaynaklar/yararli-bilgiler/kdv-oranlari.pdf" TargetMode="External"/><Relationship Id="rId17" Type="http://schemas.openxmlformats.org/officeDocument/2006/relationships/hyperlink" Target="https://cdn.gib.gov.tr/api/gibportal-file/file/getFile?objectKey=MEVZUAT_TEBLIGLER/UNIVERSAL/2025/193_Teblig332.pdf" TargetMode="External"/><Relationship Id="rId25" Type="http://schemas.openxmlformats.org/officeDocument/2006/relationships/hyperlink" Target="../../Downloads/kanun_433%20(3).pdf" TargetMode="External"/><Relationship Id="rId33" Type="http://schemas.openxmlformats.org/officeDocument/2006/relationships/hyperlink" Target="https://www.resmigazete.gov.tr/eskiler/2025/12/20251231M5-22.pdf" TargetMode="External"/><Relationship Id="rId38" Type="http://schemas.openxmlformats.org/officeDocument/2006/relationships/hyperlink" Target="https://www.resmigazete.gov.tr/eskiler/2025/12/20251231M5-21.pdf" TargetMode="External"/><Relationship Id="rId46" Type="http://schemas.openxmlformats.org/officeDocument/2006/relationships/hyperlink" Target="https://www.resmigazete.gov.tr/eskiler/2025/12/20251231M5-23.pdf" TargetMode="External"/><Relationship Id="rId20" Type="http://schemas.openxmlformats.org/officeDocument/2006/relationships/hyperlink" Target="https://cdn.gib.gov.tr/api/gibportal-file/file/getFile?objectKey=MEVZUAT_TEBLIGLER/UNIVERSAL/2025/193_Teblig332.pdf" TargetMode="External"/><Relationship Id="rId41" Type="http://schemas.openxmlformats.org/officeDocument/2006/relationships/hyperlink" Target="https://www.turmob.org.tr/ekutuphane/Read/ee6f7739-85bc-417a-b3c6-3375282de56a" TargetMode="External"/><Relationship Id="rId1" Type="http://schemas.openxmlformats.org/officeDocument/2006/relationships/hyperlink" Target="../../../https:/uludagbagimsizdenetimymm.com.tr/wp-content/uploads/2025/01/2025-02.pdf" TargetMode="External"/><Relationship Id="rId6" Type="http://schemas.openxmlformats.org/officeDocument/2006/relationships/hyperlink" Target="https://www.resmigazete.gov.tr/eskiler/2025/08/20250809-4-1.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tcmb.gov.tr/wps/wcm/connect/TR/TCMB+TR/Main+Menu/Temel+Faaliyetler/Para+Politikasi/Reeskont+ve+Avans+Faiz+Oranlari"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hyperlink" Target="about:blank" TargetMode="External"/><Relationship Id="rId7" Type="http://schemas.openxmlformats.org/officeDocument/2006/relationships/hyperlink" Target="https://www.resmigazete.gov.tr/eskiler/2023/11/20231114-14.htm" TargetMode="External"/><Relationship Id="rId2" Type="http://schemas.openxmlformats.org/officeDocument/2006/relationships/hyperlink" Target="about:blank" TargetMode="External"/><Relationship Id="rId1" Type="http://schemas.openxmlformats.org/officeDocument/2006/relationships/hyperlink" Target="about:blank" TargetMode="External"/><Relationship Id="rId6" Type="http://schemas.openxmlformats.org/officeDocument/2006/relationships/hyperlink" Target="https://www.resmigazete.gov.tr/eskiler/2023/11/20231114-14.htm" TargetMode="External"/><Relationship Id="rId5" Type="http://schemas.openxmlformats.org/officeDocument/2006/relationships/hyperlink" Target="https://www.turmob.org.tr/arsiv/mbs/resmigazete/33076-22.pdf" TargetMode="External"/><Relationship Id="rId4" Type="http://schemas.openxmlformats.org/officeDocument/2006/relationships/hyperlink" Target="https://www.resmigazete.gov.tr/eskiler/2022/07/20220721-24.htm"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resmigazete.gov.tr/eskiler/2025/11/20251113-2.pdf" TargetMode="External"/><Relationship Id="rId1" Type="http://schemas.openxmlformats.org/officeDocument/2006/relationships/hyperlink" Target="https://www.gib.gov.tr/yardim-ve-kaynaklar/yararli-bilgiler/gecikme-zammi-orani"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tcmb.gov.tr/wps/wcm/connect/TR/TCMB+TR/Main+Menu/Istatistikler/Piyasa+Verileri/TTK+Md.+1530"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turmob.org.tr/sirkuler/detailPdf/7d1d339b-3ff5-4f28-869a-e6bd4492da1c/eski-nesil-odeme-kaydedici-cihazlarin-1-temmuz-2024-e-kadar-yn-okc-ler-ile-degistirilmesi-zorunlulug"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gib.gov.tr/mevzuat/kanun/433/teblig/6839" TargetMode="Externa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5.xml.rels><?xml version="1.0" encoding="UTF-8" standalone="yes"?>
<Relationships xmlns="http://schemas.openxmlformats.org/package/2006/relationships"><Relationship Id="rId1" Type="http://schemas.openxmlformats.org/officeDocument/2006/relationships/hyperlink" Target="https://mevzuat.gov.tr/mevzuat?MevzuatNo=210&amp;MevzuatTur=1&amp;MevzuatTertip=5"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turmob.org.tr/mevzuat/Pdf/21451"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dimension ref="B1:I415"/>
  <sheetViews>
    <sheetView showGridLines="0" tabSelected="1" zoomScaleNormal="100" workbookViewId="0">
      <selection activeCell="E2" sqref="E2"/>
    </sheetView>
  </sheetViews>
  <sheetFormatPr defaultColWidth="16.140625" defaultRowHeight="15.75" x14ac:dyDescent="0.25"/>
  <cols>
    <col min="1" max="1" width="8.28515625" style="1098" bestFit="1" customWidth="1"/>
    <col min="2" max="2" width="87" style="1250" customWidth="1"/>
    <col min="3" max="3" width="28.42578125" style="1141" customWidth="1"/>
    <col min="4" max="4" width="22.7109375" style="39" customWidth="1"/>
    <col min="5" max="5" width="21.7109375" style="39" customWidth="1"/>
    <col min="6" max="6" width="13.5703125" style="1098" customWidth="1"/>
    <col min="7" max="8" width="16.140625" style="1099"/>
    <col min="9" max="16384" width="16.140625" style="1098"/>
  </cols>
  <sheetData>
    <row r="1" spans="2:4" ht="159" customHeight="1" x14ac:dyDescent="0.25">
      <c r="B1" s="1096" t="s">
        <v>2038</v>
      </c>
      <c r="C1" s="1097"/>
    </row>
    <row r="2" spans="2:4" ht="24" thickBot="1" x14ac:dyDescent="0.3">
      <c r="B2" s="1097" t="s">
        <v>1851</v>
      </c>
      <c r="C2" s="1097"/>
    </row>
    <row r="3" spans="2:4" ht="18.75" x14ac:dyDescent="0.25">
      <c r="B3" s="1100" t="s">
        <v>0</v>
      </c>
      <c r="C3" s="571" t="s">
        <v>1</v>
      </c>
    </row>
    <row r="4" spans="2:4" thickBot="1" x14ac:dyDescent="0.3">
      <c r="B4" s="1101" t="s">
        <v>1852</v>
      </c>
      <c r="C4" s="573"/>
    </row>
    <row r="5" spans="2:4" ht="16.5" thickBot="1" x14ac:dyDescent="0.3">
      <c r="B5" s="1102"/>
      <c r="C5" s="244"/>
    </row>
    <row r="6" spans="2:4" ht="19.5" thickBot="1" x14ac:dyDescent="0.35">
      <c r="B6" s="1103" t="s">
        <v>2</v>
      </c>
      <c r="C6" s="380" t="s">
        <v>1</v>
      </c>
      <c r="D6" s="62"/>
    </row>
    <row r="7" spans="2:4" ht="19.5" thickBot="1" x14ac:dyDescent="0.35">
      <c r="B7" s="1104"/>
      <c r="C7" s="400"/>
      <c r="D7" s="399"/>
    </row>
    <row r="8" spans="2:4" ht="18.75" x14ac:dyDescent="0.25">
      <c r="B8" s="1100" t="s">
        <v>3</v>
      </c>
      <c r="C8" s="571" t="s">
        <v>1</v>
      </c>
    </row>
    <row r="9" spans="2:4" ht="16.149999999999999" customHeight="1" thickBot="1" x14ac:dyDescent="0.3">
      <c r="B9" s="1101" t="s">
        <v>4</v>
      </c>
      <c r="C9" s="573"/>
    </row>
    <row r="10" spans="2:4" ht="16.5" thickBot="1" x14ac:dyDescent="0.3">
      <c r="B10" s="1102"/>
      <c r="C10" s="245"/>
    </row>
    <row r="11" spans="2:4" ht="19.5" thickBot="1" x14ac:dyDescent="0.3">
      <c r="B11" s="1100" t="s">
        <v>1853</v>
      </c>
      <c r="C11" s="361">
        <v>12000</v>
      </c>
      <c r="D11" s="546"/>
    </row>
    <row r="12" spans="2:4" ht="16.5" thickBot="1" x14ac:dyDescent="0.3">
      <c r="B12" s="1102"/>
      <c r="C12" s="244"/>
    </row>
    <row r="13" spans="2:4" ht="18.75" x14ac:dyDescent="0.25">
      <c r="B13" s="1100" t="s">
        <v>2005</v>
      </c>
      <c r="C13" s="554">
        <v>350000</v>
      </c>
    </row>
    <row r="14" spans="2:4" ht="30.75" customHeight="1" thickBot="1" x14ac:dyDescent="0.3">
      <c r="B14" s="1101" t="s">
        <v>5</v>
      </c>
      <c r="C14" s="555"/>
      <c r="D14" s="546"/>
    </row>
    <row r="15" spans="2:4" ht="16.5" thickBot="1" x14ac:dyDescent="0.3">
      <c r="B15" s="1102"/>
      <c r="C15" s="246"/>
    </row>
    <row r="16" spans="2:4" ht="33.75" customHeight="1" x14ac:dyDescent="0.25">
      <c r="B16" s="1100" t="s">
        <v>6</v>
      </c>
      <c r="C16" s="404" t="s">
        <v>1366</v>
      </c>
      <c r="D16" s="373"/>
    </row>
    <row r="17" spans="2:4" ht="15.75" customHeight="1" x14ac:dyDescent="0.25">
      <c r="B17" s="1105" t="s">
        <v>7</v>
      </c>
      <c r="C17" s="362" t="s">
        <v>1914</v>
      </c>
    </row>
    <row r="18" spans="2:4" x14ac:dyDescent="0.25">
      <c r="B18" s="1106" t="s">
        <v>8</v>
      </c>
      <c r="C18" s="362" t="s">
        <v>1915</v>
      </c>
    </row>
    <row r="19" spans="2:4" ht="16.5" thickBot="1" x14ac:dyDescent="0.3">
      <c r="B19" s="1107" t="s">
        <v>9</v>
      </c>
      <c r="C19" s="363" t="s">
        <v>1916</v>
      </c>
    </row>
    <row r="20" spans="2:4" ht="16.5" thickBot="1" x14ac:dyDescent="0.3">
      <c r="B20" s="1102"/>
      <c r="C20" s="247"/>
    </row>
    <row r="21" spans="2:4" ht="19.5" thickBot="1" x14ac:dyDescent="0.3">
      <c r="B21" s="1108" t="s">
        <v>10</v>
      </c>
      <c r="C21" s="361" t="s">
        <v>1</v>
      </c>
    </row>
    <row r="22" spans="2:4" ht="15.75" customHeight="1" thickBot="1" x14ac:dyDescent="0.3">
      <c r="B22" s="1109"/>
      <c r="C22" s="402"/>
      <c r="D22" s="60"/>
    </row>
    <row r="23" spans="2:4" ht="18" customHeight="1" x14ac:dyDescent="0.25">
      <c r="B23" s="1110" t="s">
        <v>1854</v>
      </c>
      <c r="C23" s="1111"/>
    </row>
    <row r="24" spans="2:4" ht="48" thickBot="1" x14ac:dyDescent="0.3">
      <c r="B24" s="1112" t="s">
        <v>1371</v>
      </c>
      <c r="C24" s="1113"/>
    </row>
    <row r="25" spans="2:4" ht="16.5" thickBot="1" x14ac:dyDescent="0.3">
      <c r="B25" s="1102"/>
      <c r="C25" s="245"/>
    </row>
    <row r="26" spans="2:4" ht="18.75" customHeight="1" x14ac:dyDescent="0.25">
      <c r="B26" s="1100" t="s">
        <v>11</v>
      </c>
      <c r="C26" s="571" t="s">
        <v>1</v>
      </c>
    </row>
    <row r="27" spans="2:4" ht="15.75" customHeight="1" thickBot="1" x14ac:dyDescent="0.3">
      <c r="B27" s="1107" t="s">
        <v>1855</v>
      </c>
      <c r="C27" s="573"/>
      <c r="D27" s="58"/>
    </row>
    <row r="28" spans="2:4" ht="16.5" thickBot="1" x14ac:dyDescent="0.3">
      <c r="B28" s="1102"/>
      <c r="C28" s="304"/>
    </row>
    <row r="29" spans="2:4" ht="18.75" x14ac:dyDescent="0.25">
      <c r="B29" s="1114" t="s">
        <v>1116</v>
      </c>
      <c r="C29" s="1115" t="s">
        <v>12</v>
      </c>
    </row>
    <row r="30" spans="2:4" x14ac:dyDescent="0.25">
      <c r="B30" s="1116" t="s">
        <v>13</v>
      </c>
      <c r="C30" s="1117" t="s">
        <v>14</v>
      </c>
    </row>
    <row r="31" spans="2:4" x14ac:dyDescent="0.25">
      <c r="B31" s="1118" t="s">
        <v>15</v>
      </c>
      <c r="C31" s="1119" t="s">
        <v>16</v>
      </c>
    </row>
    <row r="32" spans="2:4" x14ac:dyDescent="0.25">
      <c r="B32" s="1116" t="s">
        <v>17</v>
      </c>
      <c r="C32" s="1117" t="s">
        <v>18</v>
      </c>
    </row>
    <row r="33" spans="2:8" x14ac:dyDescent="0.25">
      <c r="B33" s="1106" t="s">
        <v>19</v>
      </c>
      <c r="C33" s="1120" t="s">
        <v>20</v>
      </c>
    </row>
    <row r="34" spans="2:8" x14ac:dyDescent="0.25">
      <c r="B34" s="1121" t="s">
        <v>21</v>
      </c>
      <c r="C34" s="1122"/>
    </row>
    <row r="35" spans="2:8" ht="24.75" thickBot="1" x14ac:dyDescent="0.3">
      <c r="B35" s="1123" t="s">
        <v>22</v>
      </c>
      <c r="C35" s="1124"/>
      <c r="E35" s="60"/>
    </row>
    <row r="36" spans="2:8" ht="16.5" thickBot="1" x14ac:dyDescent="0.3">
      <c r="B36" s="1125"/>
      <c r="C36" s="305"/>
      <c r="D36" s="60"/>
      <c r="E36" s="1098"/>
      <c r="F36" s="1099"/>
      <c r="H36" s="1098"/>
    </row>
    <row r="37" spans="2:8" ht="19.5" thickBot="1" x14ac:dyDescent="0.3">
      <c r="B37" s="1126" t="s">
        <v>23</v>
      </c>
      <c r="C37" s="361" t="s">
        <v>1</v>
      </c>
      <c r="D37" s="60"/>
      <c r="E37" s="1098"/>
      <c r="F37" s="1099"/>
      <c r="H37" s="1098"/>
    </row>
    <row r="38" spans="2:8" ht="21.75" thickBot="1" x14ac:dyDescent="0.3">
      <c r="B38" s="1127"/>
      <c r="C38" s="398"/>
      <c r="D38" s="60"/>
    </row>
    <row r="39" spans="2:8" ht="18" customHeight="1" thickBot="1" x14ac:dyDescent="0.3">
      <c r="B39" s="1128" t="s">
        <v>24</v>
      </c>
      <c r="C39" s="495" t="s">
        <v>1926</v>
      </c>
      <c r="D39" s="546"/>
    </row>
    <row r="40" spans="2:8" s="1130" customFormat="1" ht="26.25" customHeight="1" thickBot="1" x14ac:dyDescent="0.3">
      <c r="B40" s="1129" t="s">
        <v>1925</v>
      </c>
      <c r="C40" s="503" t="s">
        <v>1</v>
      </c>
      <c r="D40" s="71"/>
      <c r="E40" s="373"/>
      <c r="G40" s="1131"/>
      <c r="H40" s="1131"/>
    </row>
    <row r="41" spans="2:8" s="1130" customFormat="1" ht="17.25" customHeight="1" thickBot="1" x14ac:dyDescent="0.25">
      <c r="B41" s="1132"/>
      <c r="C41" s="306"/>
      <c r="D41" s="71"/>
      <c r="E41" s="70"/>
      <c r="G41" s="1131"/>
      <c r="H41" s="1131"/>
    </row>
    <row r="42" spans="2:8" s="1130" customFormat="1" ht="17.25" customHeight="1" thickBot="1" x14ac:dyDescent="0.25">
      <c r="B42" s="1133" t="s">
        <v>25</v>
      </c>
      <c r="C42" s="361" t="s">
        <v>1</v>
      </c>
      <c r="D42" s="71"/>
      <c r="E42" s="70"/>
      <c r="G42" s="1131"/>
      <c r="H42" s="1131"/>
    </row>
    <row r="43" spans="2:8" ht="19.5" thickBot="1" x14ac:dyDescent="0.3">
      <c r="B43" s="1127"/>
      <c r="C43" s="401"/>
      <c r="D43" s="60"/>
    </row>
    <row r="44" spans="2:8" ht="18.75" x14ac:dyDescent="0.3">
      <c r="B44" s="1134" t="s">
        <v>26</v>
      </c>
      <c r="C44" s="418"/>
    </row>
    <row r="45" spans="2:8" ht="15" x14ac:dyDescent="0.25">
      <c r="B45" s="1106" t="s">
        <v>27</v>
      </c>
      <c r="C45" s="578"/>
      <c r="D45" s="92"/>
    </row>
    <row r="46" spans="2:8" ht="15" x14ac:dyDescent="0.25">
      <c r="B46" s="1106" t="s">
        <v>28</v>
      </c>
      <c r="C46" s="579"/>
    </row>
    <row r="47" spans="2:8" ht="15" x14ac:dyDescent="0.25">
      <c r="B47" s="1106" t="s">
        <v>1781</v>
      </c>
      <c r="C47" s="579"/>
    </row>
    <row r="48" spans="2:8" ht="15" x14ac:dyDescent="0.25">
      <c r="B48" s="1106" t="s">
        <v>1831</v>
      </c>
      <c r="C48" s="579"/>
      <c r="E48" s="373"/>
    </row>
    <row r="49" spans="2:9" ht="15" x14ac:dyDescent="0.25">
      <c r="B49" s="1106" t="s">
        <v>1832</v>
      </c>
      <c r="C49" s="580"/>
      <c r="D49" s="546"/>
      <c r="E49" s="546"/>
    </row>
    <row r="50" spans="2:9" x14ac:dyDescent="0.25">
      <c r="B50" s="1106" t="s">
        <v>29</v>
      </c>
      <c r="C50" s="362" t="s">
        <v>1850</v>
      </c>
    </row>
    <row r="51" spans="2:9" x14ac:dyDescent="0.25">
      <c r="B51" s="1106" t="s">
        <v>30</v>
      </c>
      <c r="C51" s="362" t="s">
        <v>1849</v>
      </c>
    </row>
    <row r="52" spans="2:9" x14ac:dyDescent="0.25">
      <c r="B52" s="1106" t="s">
        <v>31</v>
      </c>
      <c r="C52" s="362" t="s">
        <v>1848</v>
      </c>
      <c r="D52" s="48"/>
    </row>
    <row r="53" spans="2:9" ht="16.5" thickBot="1" x14ac:dyDescent="0.3">
      <c r="B53" s="1135" t="s">
        <v>32</v>
      </c>
      <c r="C53" s="363" t="s">
        <v>1849</v>
      </c>
    </row>
    <row r="54" spans="2:9" ht="16.5" thickBot="1" x14ac:dyDescent="0.3">
      <c r="B54" s="1136"/>
      <c r="C54" s="247"/>
    </row>
    <row r="55" spans="2:9" ht="18.75" x14ac:dyDescent="0.3">
      <c r="B55" s="1137" t="s">
        <v>1856</v>
      </c>
      <c r="C55" s="247"/>
    </row>
    <row r="56" spans="2:9" ht="60.75" thickBot="1" x14ac:dyDescent="0.3">
      <c r="B56" s="1138" t="s">
        <v>1847</v>
      </c>
      <c r="C56" s="373"/>
      <c r="D56" s="48"/>
      <c r="E56" s="48"/>
      <c r="F56" s="48"/>
      <c r="G56" s="48"/>
      <c r="H56" s="48"/>
      <c r="I56" s="48"/>
    </row>
    <row r="57" spans="2:9" ht="18" thickBot="1" x14ac:dyDescent="0.3">
      <c r="B57" s="1139"/>
      <c r="C57" s="244"/>
      <c r="D57" s="48"/>
      <c r="E57" s="48"/>
      <c r="F57" s="48"/>
      <c r="G57" s="48"/>
      <c r="H57" s="48"/>
      <c r="I57" s="48"/>
    </row>
    <row r="58" spans="2:9" ht="35.450000000000003" customHeight="1" x14ac:dyDescent="0.25">
      <c r="B58" s="1140" t="s">
        <v>2006</v>
      </c>
      <c r="D58" s="48"/>
      <c r="E58" s="48"/>
      <c r="F58" s="48"/>
      <c r="G58" s="48"/>
      <c r="H58" s="48"/>
      <c r="I58" s="48"/>
    </row>
    <row r="59" spans="2:9" ht="27.75" customHeight="1" x14ac:dyDescent="0.25">
      <c r="B59" s="1142" t="s">
        <v>33</v>
      </c>
      <c r="C59" s="48"/>
      <c r="D59" s="48"/>
      <c r="E59" s="48"/>
      <c r="F59" s="48"/>
      <c r="G59" s="48"/>
      <c r="H59" s="48"/>
    </row>
    <row r="60" spans="2:9" x14ac:dyDescent="0.25">
      <c r="B60" s="1142" t="s">
        <v>2007</v>
      </c>
      <c r="C60" s="1143"/>
    </row>
    <row r="61" spans="2:9" ht="16.5" thickBot="1" x14ac:dyDescent="0.3">
      <c r="B61" s="1144" t="s">
        <v>2008</v>
      </c>
      <c r="C61" s="1143"/>
    </row>
    <row r="62" spans="2:9" ht="16.5" thickBot="1" x14ac:dyDescent="0.3">
      <c r="B62" s="1145"/>
    </row>
    <row r="63" spans="2:9" ht="37.5" x14ac:dyDescent="0.25">
      <c r="B63" s="1140" t="s">
        <v>2009</v>
      </c>
    </row>
    <row r="64" spans="2:9" x14ac:dyDescent="0.25">
      <c r="B64" s="1146" t="s">
        <v>34</v>
      </c>
    </row>
    <row r="65" spans="2:8" ht="30" x14ac:dyDescent="0.25">
      <c r="B65" s="1147" t="s">
        <v>2010</v>
      </c>
      <c r="C65" s="39"/>
      <c r="E65" s="1098"/>
    </row>
    <row r="66" spans="2:8" ht="30" x14ac:dyDescent="0.25">
      <c r="B66" s="1147" t="s">
        <v>2011</v>
      </c>
    </row>
    <row r="67" spans="2:8" s="1150" customFormat="1" ht="30.75" thickBot="1" x14ac:dyDescent="0.3">
      <c r="B67" s="1148" t="s">
        <v>2012</v>
      </c>
      <c r="C67" s="1149"/>
      <c r="D67" s="48"/>
      <c r="E67" s="48"/>
      <c r="G67" s="48"/>
      <c r="H67" s="48"/>
    </row>
    <row r="68" spans="2:8" ht="16.5" thickBot="1" x14ac:dyDescent="0.3">
      <c r="B68" s="1145"/>
    </row>
    <row r="69" spans="2:8" ht="37.5" x14ac:dyDescent="0.25">
      <c r="B69" s="1140" t="s">
        <v>2016</v>
      </c>
    </row>
    <row r="70" spans="2:8" x14ac:dyDescent="0.25">
      <c r="B70" s="1146" t="s">
        <v>35</v>
      </c>
      <c r="D70" s="583"/>
    </row>
    <row r="71" spans="2:8" x14ac:dyDescent="0.25">
      <c r="B71" s="1146" t="s">
        <v>2017</v>
      </c>
      <c r="D71" s="583"/>
    </row>
    <row r="72" spans="2:8" ht="15" x14ac:dyDescent="0.25">
      <c r="B72" s="1146" t="s">
        <v>2013</v>
      </c>
      <c r="C72" s="39"/>
      <c r="E72" s="1098"/>
    </row>
    <row r="73" spans="2:8" x14ac:dyDescent="0.25">
      <c r="B73" s="1146" t="s">
        <v>2014</v>
      </c>
    </row>
    <row r="74" spans="2:8" ht="16.5" thickBot="1" x14ac:dyDescent="0.3">
      <c r="B74" s="1151" t="s">
        <v>2015</v>
      </c>
    </row>
    <row r="75" spans="2:8" ht="18" thickBot="1" x14ac:dyDescent="0.3">
      <c r="B75" s="1152"/>
    </row>
    <row r="76" spans="2:8" ht="18.75" x14ac:dyDescent="0.25">
      <c r="B76" s="1153" t="s">
        <v>1842</v>
      </c>
      <c r="C76" s="248"/>
      <c r="E76" s="1098"/>
    </row>
    <row r="77" spans="2:8" ht="135.6" customHeight="1" thickBot="1" x14ac:dyDescent="0.3">
      <c r="B77" s="1151" t="s">
        <v>1872</v>
      </c>
      <c r="C77" s="39"/>
      <c r="E77" s="1098"/>
    </row>
    <row r="78" spans="2:8" ht="25.15" customHeight="1" thickBot="1" x14ac:dyDescent="0.3">
      <c r="B78" s="1145"/>
    </row>
    <row r="79" spans="2:8" ht="18.75" x14ac:dyDescent="0.25">
      <c r="B79" s="1100" t="s">
        <v>36</v>
      </c>
      <c r="C79" s="554" t="s">
        <v>1</v>
      </c>
      <c r="D79" s="584"/>
    </row>
    <row r="80" spans="2:8" ht="15.75" customHeight="1" thickBot="1" x14ac:dyDescent="0.3">
      <c r="B80" s="1154" t="s">
        <v>37</v>
      </c>
      <c r="C80" s="555"/>
      <c r="D80" s="584"/>
    </row>
    <row r="81" spans="2:5" ht="16.5" thickBot="1" x14ac:dyDescent="0.3">
      <c r="B81" s="1102"/>
      <c r="C81" s="245"/>
      <c r="D81" s="301"/>
    </row>
    <row r="82" spans="2:5" ht="18.75" x14ac:dyDescent="0.25">
      <c r="B82" s="1140" t="s">
        <v>38</v>
      </c>
      <c r="C82" s="245"/>
      <c r="D82" s="301"/>
    </row>
    <row r="83" spans="2:5" ht="75.75" thickBot="1" x14ac:dyDescent="0.3">
      <c r="B83" s="1155" t="s">
        <v>1379</v>
      </c>
      <c r="C83" s="245"/>
      <c r="D83" s="301"/>
    </row>
    <row r="84" spans="2:5" ht="16.5" thickBot="1" x14ac:dyDescent="0.3">
      <c r="B84" s="1156"/>
      <c r="C84" s="245"/>
      <c r="D84" s="301"/>
    </row>
    <row r="85" spans="2:5" ht="18.75" customHeight="1" x14ac:dyDescent="0.25">
      <c r="B85" s="1157" t="s">
        <v>1724</v>
      </c>
      <c r="C85" s="1158"/>
      <c r="D85" s="301"/>
    </row>
    <row r="86" spans="2:5" x14ac:dyDescent="0.25">
      <c r="B86" s="1159" t="s">
        <v>39</v>
      </c>
      <c r="C86" s="1117">
        <v>35000</v>
      </c>
      <c r="D86" s="301"/>
    </row>
    <row r="87" spans="2:5" x14ac:dyDescent="0.25">
      <c r="B87" s="1159" t="s">
        <v>40</v>
      </c>
      <c r="C87" s="1117">
        <v>17000</v>
      </c>
      <c r="D87" s="301"/>
    </row>
    <row r="88" spans="2:5" x14ac:dyDescent="0.25">
      <c r="B88" s="1159" t="s">
        <v>41</v>
      </c>
      <c r="C88" s="1117">
        <v>8700</v>
      </c>
      <c r="D88" s="301"/>
    </row>
    <row r="89" spans="2:5" ht="15.6" customHeight="1" x14ac:dyDescent="0.25">
      <c r="B89" s="1160" t="s">
        <v>42</v>
      </c>
      <c r="C89" s="1161"/>
      <c r="D89" s="301"/>
    </row>
    <row r="90" spans="2:5" x14ac:dyDescent="0.25">
      <c r="B90" s="1162" t="s">
        <v>39</v>
      </c>
      <c r="C90" s="1163">
        <v>12000</v>
      </c>
      <c r="E90" s="1098"/>
    </row>
    <row r="91" spans="2:5" x14ac:dyDescent="0.25">
      <c r="B91" s="1159" t="s">
        <v>43</v>
      </c>
      <c r="C91" s="1163">
        <v>6000</v>
      </c>
      <c r="D91" s="1098"/>
    </row>
    <row r="92" spans="2:5" x14ac:dyDescent="0.25">
      <c r="B92" s="1164" t="s">
        <v>41</v>
      </c>
      <c r="C92" s="1117">
        <v>3000</v>
      </c>
      <c r="D92" s="301"/>
    </row>
    <row r="93" spans="2:5" ht="30" x14ac:dyDescent="0.25">
      <c r="B93" s="1165" t="s">
        <v>1833</v>
      </c>
      <c r="C93" s="1117">
        <v>17000000</v>
      </c>
      <c r="D93" s="301"/>
    </row>
    <row r="94" spans="2:5" ht="30" x14ac:dyDescent="0.25">
      <c r="B94" s="1165" t="s">
        <v>1834</v>
      </c>
      <c r="C94" s="1117">
        <v>17000000</v>
      </c>
      <c r="D94" s="350"/>
    </row>
    <row r="95" spans="2:5" ht="45" x14ac:dyDescent="0.25">
      <c r="B95" s="1162" t="s">
        <v>44</v>
      </c>
      <c r="C95" s="1166">
        <v>35000000</v>
      </c>
      <c r="D95" s="301"/>
    </row>
    <row r="96" spans="2:5" ht="60" x14ac:dyDescent="0.25">
      <c r="B96" s="1162" t="s">
        <v>1835</v>
      </c>
      <c r="C96" s="1166">
        <v>35000000</v>
      </c>
      <c r="D96" s="301"/>
    </row>
    <row r="97" spans="2:4" ht="60" x14ac:dyDescent="0.25">
      <c r="B97" s="1162" t="s">
        <v>1836</v>
      </c>
      <c r="C97" s="1166">
        <v>35000000</v>
      </c>
      <c r="D97" s="301"/>
    </row>
    <row r="98" spans="2:4" ht="16.5" thickBot="1" x14ac:dyDescent="0.3">
      <c r="B98" s="1159" t="s">
        <v>1825</v>
      </c>
      <c r="C98" s="1166">
        <v>35000000</v>
      </c>
      <c r="D98" s="301"/>
    </row>
    <row r="99" spans="2:4" ht="18.75" x14ac:dyDescent="0.25">
      <c r="B99" s="1100" t="s">
        <v>2018</v>
      </c>
      <c r="C99" s="1100"/>
      <c r="D99" s="301"/>
    </row>
    <row r="100" spans="2:4" ht="16.5" thickBot="1" x14ac:dyDescent="0.3">
      <c r="B100" s="1156"/>
      <c r="C100" s="245"/>
      <c r="D100" s="301"/>
    </row>
    <row r="101" spans="2:4" ht="18.75" x14ac:dyDescent="0.25">
      <c r="B101" s="1100" t="s">
        <v>45</v>
      </c>
      <c r="C101" s="1167">
        <v>13000</v>
      </c>
      <c r="D101" s="301"/>
    </row>
    <row r="102" spans="2:4" thickBot="1" x14ac:dyDescent="0.3">
      <c r="B102" s="1107" t="s">
        <v>1857</v>
      </c>
      <c r="C102" s="1168"/>
      <c r="D102" s="301"/>
    </row>
    <row r="103" spans="2:4" ht="16.5" thickBot="1" x14ac:dyDescent="0.3">
      <c r="B103" s="1102"/>
      <c r="C103" s="1169"/>
      <c r="D103" s="301"/>
    </row>
    <row r="104" spans="2:4" ht="18.75" x14ac:dyDescent="0.25">
      <c r="B104" s="1100" t="s">
        <v>46</v>
      </c>
      <c r="C104" s="556" t="s">
        <v>1</v>
      </c>
      <c r="D104" s="301"/>
    </row>
    <row r="105" spans="2:4" ht="15.75" customHeight="1" thickBot="1" x14ac:dyDescent="0.3">
      <c r="B105" s="1107" t="s">
        <v>1858</v>
      </c>
      <c r="C105" s="557"/>
      <c r="D105" s="301"/>
    </row>
    <row r="106" spans="2:4" ht="16.5" thickBot="1" x14ac:dyDescent="0.3">
      <c r="B106" s="1156"/>
      <c r="C106" s="245"/>
      <c r="D106" s="301"/>
    </row>
    <row r="107" spans="2:4" ht="19.5" thickBot="1" x14ac:dyDescent="0.3">
      <c r="B107" s="1170" t="s">
        <v>1357</v>
      </c>
      <c r="C107" s="1171" t="s">
        <v>1864</v>
      </c>
    </row>
    <row r="108" spans="2:4" ht="14.45" customHeight="1" x14ac:dyDescent="0.25">
      <c r="B108" s="1172" t="s">
        <v>1355</v>
      </c>
      <c r="C108" s="1173">
        <f>28075.5*0.3</f>
        <v>8422.65</v>
      </c>
      <c r="D108" s="1174"/>
    </row>
    <row r="109" spans="2:4" ht="15" customHeight="1" thickBot="1" x14ac:dyDescent="0.3">
      <c r="B109" s="1175" t="s">
        <v>1356</v>
      </c>
      <c r="C109" s="1176">
        <f>28075.5*0.5</f>
        <v>14037.75</v>
      </c>
      <c r="D109" s="1177"/>
    </row>
    <row r="110" spans="2:4" ht="16.5" thickBot="1" x14ac:dyDescent="0.3">
      <c r="B110" s="1102"/>
      <c r="C110" s="1178"/>
    </row>
    <row r="111" spans="2:4" ht="18.75" x14ac:dyDescent="0.25">
      <c r="B111" s="1100" t="s">
        <v>47</v>
      </c>
      <c r="C111" s="556" t="s">
        <v>1</v>
      </c>
      <c r="D111" s="553"/>
    </row>
    <row r="112" spans="2:4" thickBot="1" x14ac:dyDescent="0.3">
      <c r="B112" s="1107" t="s">
        <v>1367</v>
      </c>
      <c r="C112" s="557"/>
      <c r="D112" s="553"/>
    </row>
    <row r="113" spans="2:5" ht="16.5" thickBot="1" x14ac:dyDescent="0.3">
      <c r="B113" s="1102"/>
      <c r="C113" s="244"/>
    </row>
    <row r="114" spans="2:5" ht="18.75" x14ac:dyDescent="0.25">
      <c r="B114" s="1179" t="s">
        <v>1859</v>
      </c>
      <c r="C114" s="556" t="s">
        <v>1</v>
      </c>
    </row>
    <row r="115" spans="2:5" thickBot="1" x14ac:dyDescent="0.3">
      <c r="B115" s="1180" t="s">
        <v>1860</v>
      </c>
      <c r="C115" s="557"/>
    </row>
    <row r="116" spans="2:5" x14ac:dyDescent="0.25">
      <c r="B116" s="1181" t="s">
        <v>1178</v>
      </c>
      <c r="C116" s="1182" t="s">
        <v>1163</v>
      </c>
    </row>
    <row r="117" spans="2:5" x14ac:dyDescent="0.25">
      <c r="B117" s="1181" t="s">
        <v>1179</v>
      </c>
      <c r="C117" s="1182" t="s">
        <v>1164</v>
      </c>
    </row>
    <row r="118" spans="2:5" x14ac:dyDescent="0.25">
      <c r="B118" s="1181" t="s">
        <v>1180</v>
      </c>
      <c r="C118" s="1182" t="s">
        <v>1165</v>
      </c>
    </row>
    <row r="119" spans="2:5" x14ac:dyDescent="0.25">
      <c r="B119" s="1181" t="s">
        <v>1181</v>
      </c>
      <c r="C119" s="1182" t="s">
        <v>1163</v>
      </c>
      <c r="E119" s="1136"/>
    </row>
    <row r="120" spans="2:5" x14ac:dyDescent="0.25">
      <c r="B120" s="1181" t="s">
        <v>1182</v>
      </c>
      <c r="C120" s="1182" t="s">
        <v>1164</v>
      </c>
    </row>
    <row r="121" spans="2:5" ht="30" x14ac:dyDescent="0.25">
      <c r="B121" s="1181" t="s">
        <v>1183</v>
      </c>
      <c r="C121" s="1182" t="s">
        <v>1164</v>
      </c>
    </row>
    <row r="122" spans="2:5" x14ac:dyDescent="0.25">
      <c r="B122" s="1180" t="s">
        <v>1861</v>
      </c>
      <c r="C122" s="1183"/>
    </row>
    <row r="123" spans="2:5" x14ac:dyDescent="0.25">
      <c r="B123" s="1184" t="s">
        <v>1166</v>
      </c>
      <c r="C123" s="1185">
        <v>616.29999999999995</v>
      </c>
    </row>
    <row r="124" spans="2:5" x14ac:dyDescent="0.25">
      <c r="B124" s="1184" t="s">
        <v>1167</v>
      </c>
      <c r="C124" s="1185">
        <v>294.2</v>
      </c>
    </row>
    <row r="125" spans="2:5" x14ac:dyDescent="0.25">
      <c r="B125" s="1184" t="s">
        <v>1168</v>
      </c>
      <c r="C125" s="1185">
        <v>294.2</v>
      </c>
    </row>
    <row r="126" spans="2:5" ht="15" x14ac:dyDescent="0.25">
      <c r="B126" s="1180" t="s">
        <v>1862</v>
      </c>
      <c r="C126" s="546"/>
    </row>
    <row r="127" spans="2:5" x14ac:dyDescent="0.25">
      <c r="B127" s="1184" t="s">
        <v>1169</v>
      </c>
      <c r="C127" s="1185" t="s">
        <v>1170</v>
      </c>
    </row>
    <row r="128" spans="2:5" x14ac:dyDescent="0.25">
      <c r="B128" s="1184" t="s">
        <v>1171</v>
      </c>
      <c r="C128" s="1185" t="s">
        <v>1170</v>
      </c>
    </row>
    <row r="129" spans="2:5" x14ac:dyDescent="0.25">
      <c r="B129" s="1180" t="s">
        <v>1863</v>
      </c>
      <c r="C129" s="1186"/>
    </row>
    <row r="130" spans="2:5" x14ac:dyDescent="0.25">
      <c r="B130" s="1184" t="s">
        <v>1172</v>
      </c>
      <c r="C130" s="1187">
        <v>1189.5</v>
      </c>
    </row>
    <row r="131" spans="2:5" x14ac:dyDescent="0.25">
      <c r="B131" s="1181" t="s">
        <v>1173</v>
      </c>
      <c r="C131" s="1188">
        <v>1605.8</v>
      </c>
    </row>
    <row r="132" spans="2:5" x14ac:dyDescent="0.25">
      <c r="B132" s="1184" t="s">
        <v>1174</v>
      </c>
      <c r="C132" s="1185">
        <v>791</v>
      </c>
    </row>
    <row r="133" spans="2:5" x14ac:dyDescent="0.25">
      <c r="B133" s="1184" t="s">
        <v>1175</v>
      </c>
      <c r="C133" s="1185">
        <v>791</v>
      </c>
    </row>
    <row r="134" spans="2:5" x14ac:dyDescent="0.25">
      <c r="B134" s="1184" t="s">
        <v>1176</v>
      </c>
      <c r="C134" s="1185">
        <v>791</v>
      </c>
    </row>
    <row r="135" spans="2:5" ht="16.5" thickBot="1" x14ac:dyDescent="0.3">
      <c r="B135" s="1189" t="s">
        <v>1177</v>
      </c>
      <c r="C135" s="1190">
        <v>588.79999999999995</v>
      </c>
    </row>
    <row r="136" spans="2:5" ht="16.5" thickBot="1" x14ac:dyDescent="0.3">
      <c r="B136" s="1191"/>
      <c r="C136" s="1192"/>
      <c r="D136" s="60"/>
      <c r="E136" s="60"/>
    </row>
    <row r="137" spans="2:5" ht="19.5" thickBot="1" x14ac:dyDescent="0.35">
      <c r="B137" s="1193" t="s">
        <v>1362</v>
      </c>
      <c r="C137" s="364" t="s">
        <v>1</v>
      </c>
      <c r="D137" s="60"/>
      <c r="E137" s="60"/>
    </row>
    <row r="138" spans="2:5" ht="19.5" thickBot="1" x14ac:dyDescent="0.35">
      <c r="B138" s="1194"/>
      <c r="C138" s="405"/>
      <c r="D138" s="60"/>
      <c r="E138" s="60"/>
    </row>
    <row r="139" spans="2:5" ht="21.75" customHeight="1" x14ac:dyDescent="0.25">
      <c r="B139" s="1100" t="s">
        <v>2019</v>
      </c>
      <c r="C139" s="1195">
        <v>150000</v>
      </c>
      <c r="D139" s="60"/>
      <c r="E139" s="60"/>
    </row>
    <row r="140" spans="2:5" ht="30.75" thickBot="1" x14ac:dyDescent="0.3">
      <c r="B140" s="1107" t="s">
        <v>1364</v>
      </c>
      <c r="C140" s="1196"/>
      <c r="D140" s="60"/>
      <c r="E140" s="1098"/>
    </row>
    <row r="141" spans="2:5" ht="16.5" thickBot="1" x14ac:dyDescent="0.3">
      <c r="B141" s="1191"/>
      <c r="C141" s="1192"/>
      <c r="D141" s="60"/>
      <c r="E141" s="60"/>
    </row>
    <row r="142" spans="2:5" ht="18.75" x14ac:dyDescent="0.25">
      <c r="B142" s="1100" t="s">
        <v>48</v>
      </c>
      <c r="C142" s="571" t="s">
        <v>1</v>
      </c>
    </row>
    <row r="143" spans="2:5" thickBot="1" x14ac:dyDescent="0.3">
      <c r="B143" s="1107" t="s">
        <v>49</v>
      </c>
      <c r="C143" s="573"/>
    </row>
    <row r="144" spans="2:5" ht="18" thickBot="1" x14ac:dyDescent="0.3">
      <c r="B144" s="1139"/>
      <c r="C144" s="245"/>
    </row>
    <row r="145" spans="2:5" ht="19.5" thickBot="1" x14ac:dyDescent="0.35">
      <c r="B145" s="1193" t="s">
        <v>50</v>
      </c>
      <c r="C145" s="360" t="s">
        <v>51</v>
      </c>
    </row>
    <row r="146" spans="2:5" ht="18" thickBot="1" x14ac:dyDescent="0.35">
      <c r="B146" s="1197"/>
      <c r="C146" s="245"/>
    </row>
    <row r="147" spans="2:5" ht="16.5" customHeight="1" thickBot="1" x14ac:dyDescent="0.35">
      <c r="B147" s="1193" t="s">
        <v>52</v>
      </c>
      <c r="C147" s="364" t="s">
        <v>2024</v>
      </c>
      <c r="D147" s="373"/>
    </row>
    <row r="148" spans="2:5" ht="18" thickBot="1" x14ac:dyDescent="0.3">
      <c r="B148" s="1139"/>
      <c r="C148" s="245"/>
    </row>
    <row r="149" spans="2:5" ht="19.5" thickBot="1" x14ac:dyDescent="0.3">
      <c r="B149" s="1100" t="s">
        <v>53</v>
      </c>
      <c r="C149" s="360" t="s">
        <v>1</v>
      </c>
    </row>
    <row r="150" spans="2:5" x14ac:dyDescent="0.25">
      <c r="B150" s="1116" t="s">
        <v>1373</v>
      </c>
      <c r="C150" s="1117">
        <v>5000</v>
      </c>
    </row>
    <row r="151" spans="2:5" x14ac:dyDescent="0.25">
      <c r="B151" s="1116" t="s">
        <v>1374</v>
      </c>
      <c r="C151" s="1117">
        <v>1500</v>
      </c>
    </row>
    <row r="152" spans="2:5" ht="16.5" thickBot="1" x14ac:dyDescent="0.3">
      <c r="B152" s="1107" t="s">
        <v>2025</v>
      </c>
      <c r="C152" s="1198">
        <v>5000</v>
      </c>
      <c r="E152" s="1098"/>
    </row>
    <row r="153" spans="2:5" ht="16.5" thickBot="1" x14ac:dyDescent="0.3">
      <c r="B153" s="1102"/>
      <c r="C153" s="245"/>
    </row>
    <row r="154" spans="2:5" ht="18.75" x14ac:dyDescent="0.25">
      <c r="B154" s="1100" t="s">
        <v>2034</v>
      </c>
      <c r="C154" s="406" t="s">
        <v>1</v>
      </c>
    </row>
    <row r="155" spans="2:5" ht="16.5" customHeight="1" x14ac:dyDescent="0.25">
      <c r="B155" s="1116" t="s">
        <v>2035</v>
      </c>
      <c r="C155" s="1199">
        <v>240560700</v>
      </c>
      <c r="D155" s="1174"/>
    </row>
    <row r="156" spans="2:5" ht="16.5" thickBot="1" x14ac:dyDescent="0.3">
      <c r="B156" s="1101" t="s">
        <v>2036</v>
      </c>
      <c r="C156" s="1124">
        <v>534574300</v>
      </c>
      <c r="D156" s="1174"/>
      <c r="E156" s="1099"/>
    </row>
    <row r="157" spans="2:5" ht="17.25" customHeight="1" thickBot="1" x14ac:dyDescent="0.3">
      <c r="B157" s="1139"/>
      <c r="D157" s="1174"/>
    </row>
    <row r="158" spans="2:5" ht="17.25" customHeight="1" thickBot="1" x14ac:dyDescent="0.3">
      <c r="B158" s="1170" t="s">
        <v>1363</v>
      </c>
      <c r="C158" s="552" t="s">
        <v>1</v>
      </c>
      <c r="D158" s="60"/>
    </row>
    <row r="159" spans="2:5" ht="17.25" customHeight="1" thickBot="1" x14ac:dyDescent="0.3">
      <c r="B159" s="1139"/>
    </row>
    <row r="160" spans="2:5" ht="18.75" x14ac:dyDescent="0.25">
      <c r="B160" s="1100" t="s">
        <v>1354</v>
      </c>
      <c r="C160" s="1200" t="s">
        <v>54</v>
      </c>
      <c r="D160" s="1173" t="s">
        <v>55</v>
      </c>
    </row>
    <row r="161" spans="2:5" x14ac:dyDescent="0.25">
      <c r="B161" s="1116" t="s">
        <v>56</v>
      </c>
      <c r="C161" s="1201" t="s">
        <v>57</v>
      </c>
      <c r="D161" s="1117" t="s">
        <v>58</v>
      </c>
    </row>
    <row r="162" spans="2:5" x14ac:dyDescent="0.25">
      <c r="B162" s="1116" t="s">
        <v>59</v>
      </c>
      <c r="C162" s="1201" t="s">
        <v>58</v>
      </c>
      <c r="D162" s="1117" t="s">
        <v>60</v>
      </c>
    </row>
    <row r="163" spans="2:5" x14ac:dyDescent="0.25">
      <c r="B163" s="1116" t="s">
        <v>61</v>
      </c>
      <c r="C163" s="1201" t="s">
        <v>62</v>
      </c>
      <c r="D163" s="1117" t="s">
        <v>63</v>
      </c>
    </row>
    <row r="164" spans="2:5" x14ac:dyDescent="0.25">
      <c r="B164" s="1202" t="s">
        <v>64</v>
      </c>
      <c r="C164" s="1201" t="s">
        <v>65</v>
      </c>
      <c r="D164" s="1117" t="s">
        <v>66</v>
      </c>
    </row>
    <row r="165" spans="2:5" ht="36.75" customHeight="1" thickBot="1" x14ac:dyDescent="0.3">
      <c r="B165" s="1203" t="s">
        <v>2026</v>
      </c>
      <c r="C165" s="1204"/>
      <c r="D165" s="1205"/>
      <c r="E165" s="1206"/>
    </row>
    <row r="166" spans="2:5" ht="16.5" thickBot="1" x14ac:dyDescent="0.3">
      <c r="B166" s="1102"/>
      <c r="C166" s="1178"/>
    </row>
    <row r="167" spans="2:5" ht="18.75" x14ac:dyDescent="0.25">
      <c r="B167" s="1100" t="s">
        <v>67</v>
      </c>
      <c r="C167" s="1207" t="s">
        <v>68</v>
      </c>
    </row>
    <row r="168" spans="2:5" x14ac:dyDescent="0.25">
      <c r="B168" s="1208" t="s">
        <v>1864</v>
      </c>
      <c r="C168" s="1209">
        <v>1621</v>
      </c>
    </row>
    <row r="169" spans="2:5" x14ac:dyDescent="0.25">
      <c r="B169" s="1210" t="s">
        <v>1782</v>
      </c>
      <c r="C169" s="1211">
        <v>1238</v>
      </c>
    </row>
    <row r="170" spans="2:5" x14ac:dyDescent="0.25">
      <c r="B170" s="1210" t="s">
        <v>1759</v>
      </c>
      <c r="C170" s="1211">
        <v>857</v>
      </c>
    </row>
    <row r="171" spans="2:5" x14ac:dyDescent="0.25">
      <c r="B171" s="1210" t="s">
        <v>1729</v>
      </c>
      <c r="C171" s="1211">
        <v>520</v>
      </c>
    </row>
    <row r="172" spans="2:5" x14ac:dyDescent="0.25">
      <c r="B172" s="1210" t="s">
        <v>69</v>
      </c>
      <c r="C172" s="1211">
        <v>316</v>
      </c>
      <c r="D172" s="92"/>
    </row>
    <row r="173" spans="2:5" x14ac:dyDescent="0.25">
      <c r="B173" s="1210" t="s">
        <v>1020</v>
      </c>
      <c r="C173" s="1212">
        <v>232</v>
      </c>
    </row>
    <row r="174" spans="2:5" x14ac:dyDescent="0.25">
      <c r="B174" s="1210" t="s">
        <v>1021</v>
      </c>
      <c r="C174" s="1212">
        <v>201.31</v>
      </c>
    </row>
    <row r="175" spans="2:5" x14ac:dyDescent="0.25">
      <c r="B175" s="1116" t="s">
        <v>1022</v>
      </c>
      <c r="C175" s="1213">
        <v>180</v>
      </c>
    </row>
    <row r="176" spans="2:5" x14ac:dyDescent="0.25">
      <c r="B176" s="1116" t="s">
        <v>1023</v>
      </c>
      <c r="C176" s="1213">
        <v>149</v>
      </c>
    </row>
    <row r="177" spans="2:5" x14ac:dyDescent="0.25">
      <c r="B177" s="1116" t="s">
        <v>1024</v>
      </c>
      <c r="C177" s="1214">
        <v>132</v>
      </c>
    </row>
    <row r="178" spans="2:5" x14ac:dyDescent="0.25">
      <c r="B178" s="1215" t="s">
        <v>70</v>
      </c>
      <c r="C178" s="1213">
        <v>122</v>
      </c>
    </row>
    <row r="179" spans="2:5" x14ac:dyDescent="0.25">
      <c r="B179" s="1215" t="s">
        <v>71</v>
      </c>
      <c r="C179" s="1213">
        <v>112</v>
      </c>
    </row>
    <row r="180" spans="2:5" x14ac:dyDescent="0.25">
      <c r="B180" s="1215" t="s">
        <v>72</v>
      </c>
      <c r="C180" s="1213">
        <v>103</v>
      </c>
    </row>
    <row r="181" spans="2:5" x14ac:dyDescent="0.25">
      <c r="B181" s="1215" t="s">
        <v>73</v>
      </c>
      <c r="C181" s="1213">
        <v>94</v>
      </c>
    </row>
    <row r="182" spans="2:5" x14ac:dyDescent="0.25">
      <c r="B182" s="1215" t="s">
        <v>74</v>
      </c>
      <c r="C182" s="1213">
        <v>89</v>
      </c>
    </row>
    <row r="183" spans="2:5" x14ac:dyDescent="0.25">
      <c r="B183" s="1215" t="s">
        <v>75</v>
      </c>
      <c r="C183" s="1213">
        <v>80</v>
      </c>
    </row>
    <row r="184" spans="2:5" x14ac:dyDescent="0.25">
      <c r="B184" s="1215" t="s">
        <v>76</v>
      </c>
      <c r="C184" s="1213">
        <v>75</v>
      </c>
    </row>
    <row r="185" spans="2:5" ht="16.5" thickBot="1" x14ac:dyDescent="0.3">
      <c r="B185" s="1216" t="s">
        <v>77</v>
      </c>
      <c r="C185" s="1217">
        <v>70</v>
      </c>
    </row>
    <row r="186" spans="2:5" ht="16.5" thickBot="1" x14ac:dyDescent="0.3">
      <c r="B186" s="1145"/>
    </row>
    <row r="187" spans="2:5" ht="37.5" x14ac:dyDescent="0.25">
      <c r="B187" s="1100" t="s">
        <v>1843</v>
      </c>
      <c r="C187" s="1218" t="s">
        <v>1359</v>
      </c>
      <c r="D187" s="1207" t="s">
        <v>1360</v>
      </c>
    </row>
    <row r="188" spans="2:5" x14ac:dyDescent="0.25">
      <c r="B188" s="1219" t="s">
        <v>1358</v>
      </c>
      <c r="C188" s="1220">
        <v>0.03</v>
      </c>
      <c r="D188" s="1221">
        <v>0.04</v>
      </c>
    </row>
    <row r="189" spans="2:5" ht="16.5" thickBot="1" x14ac:dyDescent="0.3">
      <c r="B189" s="1216" t="s">
        <v>1365</v>
      </c>
      <c r="C189" s="1222">
        <v>0</v>
      </c>
      <c r="D189" s="1223">
        <v>0.02</v>
      </c>
      <c r="E189" s="373"/>
    </row>
    <row r="190" spans="2:5" ht="16.5" thickBot="1" x14ac:dyDescent="0.3">
      <c r="B190" s="1102"/>
      <c r="C190" s="1178"/>
    </row>
    <row r="191" spans="2:5" ht="16.5" customHeight="1" thickBot="1" x14ac:dyDescent="0.3">
      <c r="B191" s="1108" t="s">
        <v>78</v>
      </c>
      <c r="C191" s="1224">
        <v>12000</v>
      </c>
    </row>
    <row r="192" spans="2:5" ht="16.5" thickBot="1" x14ac:dyDescent="0.3">
      <c r="B192" s="1102"/>
      <c r="C192" s="1178"/>
    </row>
    <row r="193" spans="2:6" ht="18.75" x14ac:dyDescent="0.25">
      <c r="B193" s="1225" t="s">
        <v>79</v>
      </c>
      <c r="C193" s="571" t="s">
        <v>1776</v>
      </c>
      <c r="D193" s="586"/>
    </row>
    <row r="194" spans="2:6" ht="43.9" customHeight="1" x14ac:dyDescent="0.25">
      <c r="B194" s="1226" t="s">
        <v>1837</v>
      </c>
      <c r="C194" s="572"/>
      <c r="D194" s="586"/>
    </row>
    <row r="195" spans="2:6" ht="15.6" customHeight="1" x14ac:dyDescent="0.25">
      <c r="B195" s="1226"/>
      <c r="C195" s="572"/>
      <c r="D195" s="586"/>
    </row>
    <row r="196" spans="2:6" ht="6.75" customHeight="1" thickBot="1" x14ac:dyDescent="0.3">
      <c r="B196" s="1227"/>
      <c r="C196" s="573"/>
      <c r="D196" s="586"/>
      <c r="F196" s="1228"/>
    </row>
    <row r="197" spans="2:6" thickBot="1" x14ac:dyDescent="0.3">
      <c r="B197" s="1229"/>
      <c r="C197" s="1229"/>
    </row>
    <row r="198" spans="2:6" ht="18.75" x14ac:dyDescent="0.25">
      <c r="B198" s="1100" t="s">
        <v>80</v>
      </c>
      <c r="C198" s="1230"/>
    </row>
    <row r="199" spans="2:6" x14ac:dyDescent="0.25">
      <c r="B199" s="1116" t="s">
        <v>1005</v>
      </c>
      <c r="C199" s="1211">
        <v>15</v>
      </c>
    </row>
    <row r="200" spans="2:6" x14ac:dyDescent="0.25">
      <c r="B200" s="1116" t="s">
        <v>1006</v>
      </c>
      <c r="C200" s="1211">
        <v>20</v>
      </c>
    </row>
    <row r="201" spans="2:6" x14ac:dyDescent="0.25">
      <c r="B201" s="1116" t="s">
        <v>1007</v>
      </c>
      <c r="C201" s="1211">
        <v>22</v>
      </c>
      <c r="D201" s="358"/>
    </row>
    <row r="202" spans="2:6" x14ac:dyDescent="0.25">
      <c r="B202" s="1116" t="s">
        <v>1008</v>
      </c>
      <c r="C202" s="1211">
        <v>22</v>
      </c>
    </row>
    <row r="203" spans="2:6" x14ac:dyDescent="0.25">
      <c r="B203" s="1116" t="s">
        <v>1009</v>
      </c>
      <c r="C203" s="1211">
        <v>22</v>
      </c>
    </row>
    <row r="204" spans="2:6" x14ac:dyDescent="0.25">
      <c r="B204" s="1116" t="s">
        <v>1010</v>
      </c>
      <c r="C204" s="1211">
        <v>25</v>
      </c>
    </row>
    <row r="205" spans="2:6" x14ac:dyDescent="0.25">
      <c r="B205" s="1116" t="s">
        <v>1011</v>
      </c>
      <c r="C205" s="1211">
        <v>23</v>
      </c>
    </row>
    <row r="206" spans="2:6" x14ac:dyDescent="0.25">
      <c r="B206" s="1116" t="s">
        <v>1778</v>
      </c>
      <c r="C206" s="1211" t="s">
        <v>1777</v>
      </c>
    </row>
    <row r="207" spans="2:6" x14ac:dyDescent="0.25">
      <c r="B207" s="1116" t="s">
        <v>1775</v>
      </c>
      <c r="C207" s="1211" t="s">
        <v>1774</v>
      </c>
    </row>
    <row r="208" spans="2:6" ht="17.25" customHeight="1" x14ac:dyDescent="0.25">
      <c r="B208" s="1116" t="s">
        <v>1784</v>
      </c>
      <c r="C208" s="1211" t="s">
        <v>1774</v>
      </c>
    </row>
    <row r="209" spans="2:5" ht="17.25" customHeight="1" x14ac:dyDescent="0.25">
      <c r="B209" s="1231" t="s">
        <v>2027</v>
      </c>
      <c r="C209" s="1232">
        <v>15</v>
      </c>
    </row>
    <row r="210" spans="2:5" ht="17.25" customHeight="1" thickBot="1" x14ac:dyDescent="0.3">
      <c r="B210" s="1233" t="s">
        <v>1865</v>
      </c>
      <c r="C210" s="1234">
        <v>25</v>
      </c>
    </row>
    <row r="211" spans="2:5" ht="16.5" thickBot="1" x14ac:dyDescent="0.3">
      <c r="B211" s="1098"/>
      <c r="C211" s="1235"/>
      <c r="D211" s="60"/>
    </row>
    <row r="212" spans="2:5" ht="19.5" thickBot="1" x14ac:dyDescent="0.3">
      <c r="B212" s="1108" t="s">
        <v>1932</v>
      </c>
      <c r="C212" s="1236"/>
    </row>
    <row r="213" spans="2:5" ht="30.75" customHeight="1" x14ac:dyDescent="0.25">
      <c r="B213" s="1237" t="s">
        <v>81</v>
      </c>
      <c r="C213" s="1238"/>
    </row>
    <row r="214" spans="2:5" ht="18.75" customHeight="1" x14ac:dyDescent="0.25">
      <c r="B214" s="1239" t="s">
        <v>1927</v>
      </c>
      <c r="C214" s="1240">
        <v>0.15</v>
      </c>
    </row>
    <row r="215" spans="2:5" ht="18" customHeight="1" x14ac:dyDescent="0.25">
      <c r="B215" s="1239" t="s">
        <v>1928</v>
      </c>
      <c r="C215" s="1240">
        <v>0.2</v>
      </c>
    </row>
    <row r="216" spans="2:5" ht="30" x14ac:dyDescent="0.25">
      <c r="B216" s="1239" t="s">
        <v>1929</v>
      </c>
      <c r="C216" s="1240">
        <v>0.27</v>
      </c>
      <c r="E216" s="1098"/>
    </row>
    <row r="217" spans="2:5" ht="30" x14ac:dyDescent="0.25">
      <c r="B217" s="1239" t="s">
        <v>1930</v>
      </c>
      <c r="C217" s="1240">
        <v>0.35</v>
      </c>
    </row>
    <row r="218" spans="2:5" ht="30.75" thickBot="1" x14ac:dyDescent="0.3">
      <c r="B218" s="1241" t="s">
        <v>1931</v>
      </c>
      <c r="C218" s="1242">
        <v>0.4</v>
      </c>
      <c r="D218" s="60"/>
    </row>
    <row r="219" spans="2:5" ht="16.5" thickBot="1" x14ac:dyDescent="0.3">
      <c r="B219" s="1243"/>
      <c r="C219" s="1244"/>
    </row>
    <row r="220" spans="2:5" ht="19.5" thickBot="1" x14ac:dyDescent="0.3">
      <c r="B220" s="1108" t="s">
        <v>82</v>
      </c>
      <c r="C220" s="365" t="s">
        <v>51</v>
      </c>
    </row>
    <row r="221" spans="2:5" ht="18" thickBot="1" x14ac:dyDescent="0.3">
      <c r="B221" s="1245"/>
      <c r="C221" s="249"/>
    </row>
    <row r="222" spans="2:5" ht="31.5" x14ac:dyDescent="0.3">
      <c r="B222" s="1246" t="s">
        <v>1368</v>
      </c>
      <c r="C222" s="1247" t="s">
        <v>1361</v>
      </c>
      <c r="D222" s="407" t="s">
        <v>83</v>
      </c>
    </row>
    <row r="223" spans="2:5" x14ac:dyDescent="0.25">
      <c r="B223" s="1116" t="s">
        <v>84</v>
      </c>
      <c r="C223" s="1248" t="s">
        <v>85</v>
      </c>
      <c r="D223" s="1117" t="s">
        <v>86</v>
      </c>
    </row>
    <row r="224" spans="2:5" x14ac:dyDescent="0.25">
      <c r="B224" s="1116" t="s">
        <v>87</v>
      </c>
      <c r="C224" s="1248" t="s">
        <v>88</v>
      </c>
      <c r="D224" s="1117" t="s">
        <v>89</v>
      </c>
    </row>
    <row r="225" spans="2:5" x14ac:dyDescent="0.25">
      <c r="B225" s="1116" t="s">
        <v>90</v>
      </c>
      <c r="C225" s="1248" t="s">
        <v>91</v>
      </c>
      <c r="D225" s="1117" t="s">
        <v>92</v>
      </c>
    </row>
    <row r="226" spans="2:5" ht="16.5" thickBot="1" x14ac:dyDescent="0.3">
      <c r="B226" s="1107" t="s">
        <v>93</v>
      </c>
      <c r="C226" s="1249" t="s">
        <v>94</v>
      </c>
      <c r="D226" s="1198" t="s">
        <v>95</v>
      </c>
    </row>
    <row r="227" spans="2:5" ht="16.5" thickBot="1" x14ac:dyDescent="0.3">
      <c r="C227" s="1174"/>
      <c r="D227" s="46"/>
    </row>
    <row r="228" spans="2:5" ht="18.75" x14ac:dyDescent="0.25">
      <c r="B228" s="1100" t="s">
        <v>96</v>
      </c>
      <c r="C228" s="581" t="s">
        <v>1</v>
      </c>
    </row>
    <row r="229" spans="2:5" thickBot="1" x14ac:dyDescent="0.3">
      <c r="B229" s="1107" t="s">
        <v>97</v>
      </c>
      <c r="C229" s="582"/>
    </row>
    <row r="230" spans="2:5" ht="16.5" thickBot="1" x14ac:dyDescent="0.3">
      <c r="B230" s="1102"/>
      <c r="C230" s="244"/>
    </row>
    <row r="231" spans="2:5" ht="17.25" customHeight="1" thickBot="1" x14ac:dyDescent="0.3">
      <c r="B231" s="1251" t="s">
        <v>98</v>
      </c>
      <c r="C231" s="360" t="s">
        <v>1</v>
      </c>
      <c r="D231" s="373"/>
    </row>
    <row r="232" spans="2:5" ht="16.5" thickBot="1" x14ac:dyDescent="0.3">
      <c r="B232" s="1102"/>
      <c r="C232" s="244"/>
    </row>
    <row r="233" spans="2:5" ht="18.75" x14ac:dyDescent="0.25">
      <c r="B233" s="1100" t="s">
        <v>99</v>
      </c>
      <c r="C233" s="558" t="s">
        <v>1</v>
      </c>
    </row>
    <row r="234" spans="2:5" thickBot="1" x14ac:dyDescent="0.3">
      <c r="B234" s="1107" t="s">
        <v>99</v>
      </c>
      <c r="C234" s="559"/>
      <c r="D234" s="373"/>
    </row>
    <row r="235" spans="2:5" ht="16.5" thickBot="1" x14ac:dyDescent="0.3">
      <c r="B235" s="1102"/>
      <c r="C235" s="244"/>
    </row>
    <row r="236" spans="2:5" ht="18.75" x14ac:dyDescent="0.25">
      <c r="B236" s="1252" t="s">
        <v>100</v>
      </c>
      <c r="C236" s="1253"/>
    </row>
    <row r="237" spans="2:5" x14ac:dyDescent="0.25">
      <c r="B237" s="1116" t="s">
        <v>101</v>
      </c>
      <c r="C237" s="1254">
        <v>1</v>
      </c>
    </row>
    <row r="238" spans="2:5" x14ac:dyDescent="0.25">
      <c r="B238" s="1116" t="s">
        <v>102</v>
      </c>
      <c r="C238" s="1254">
        <v>2</v>
      </c>
      <c r="D238" s="373"/>
    </row>
    <row r="239" spans="2:5" ht="16.5" thickBot="1" x14ac:dyDescent="0.3">
      <c r="B239" s="1107" t="s">
        <v>103</v>
      </c>
      <c r="C239" s="1255">
        <v>1</v>
      </c>
      <c r="D239" s="39">
        <v>0</v>
      </c>
    </row>
    <row r="240" spans="2:5" ht="16.5" thickBot="1" x14ac:dyDescent="0.3">
      <c r="B240" s="1102"/>
      <c r="C240" s="1169"/>
      <c r="E240" s="60"/>
    </row>
    <row r="241" spans="2:5" ht="19.5" thickBot="1" x14ac:dyDescent="0.3">
      <c r="B241" s="1252" t="s">
        <v>1791</v>
      </c>
      <c r="C241" s="360" t="s">
        <v>1937</v>
      </c>
      <c r="D241" s="373"/>
      <c r="E241" s="60"/>
    </row>
    <row r="242" spans="2:5" ht="15.75" customHeight="1" thickBot="1" x14ac:dyDescent="0.3">
      <c r="B242" s="1102"/>
      <c r="C242" s="1256"/>
      <c r="D242" s="60"/>
      <c r="E242" s="60"/>
    </row>
    <row r="243" spans="2:5" ht="32.25" customHeight="1" thickBot="1" x14ac:dyDescent="0.3">
      <c r="B243" s="1251" t="s">
        <v>1184</v>
      </c>
      <c r="C243" s="1257" t="s">
        <v>1938</v>
      </c>
      <c r="D243" s="373"/>
      <c r="E243" s="60"/>
    </row>
    <row r="244" spans="2:5" ht="30.75" thickBot="1" x14ac:dyDescent="0.3">
      <c r="B244" s="1258" t="s">
        <v>1162</v>
      </c>
      <c r="C244" s="1259"/>
      <c r="D244" s="373"/>
    </row>
    <row r="245" spans="2:5" ht="16.5" thickBot="1" x14ac:dyDescent="0.3">
      <c r="B245" s="1260"/>
    </row>
    <row r="246" spans="2:5" ht="19.5" thickBot="1" x14ac:dyDescent="0.3">
      <c r="B246" s="1251" t="s">
        <v>1727</v>
      </c>
      <c r="C246" s="366" t="s">
        <v>1</v>
      </c>
      <c r="D246" s="373"/>
    </row>
    <row r="247" spans="2:5" ht="14.25" customHeight="1" thickBot="1" x14ac:dyDescent="0.3">
      <c r="B247" s="1261"/>
      <c r="C247" s="1143"/>
    </row>
    <row r="248" spans="2:5" ht="19.5" thickBot="1" x14ac:dyDescent="0.3">
      <c r="B248" s="1108" t="s">
        <v>1185</v>
      </c>
      <c r="C248" s="367" t="s">
        <v>1</v>
      </c>
      <c r="D248" s="1262"/>
      <c r="E248" s="1098"/>
    </row>
    <row r="249" spans="2:5" ht="18" thickBot="1" x14ac:dyDescent="0.3">
      <c r="B249" s="1245"/>
      <c r="D249" s="1263"/>
      <c r="E249" s="1098"/>
    </row>
    <row r="250" spans="2:5" ht="19.5" thickBot="1" x14ac:dyDescent="0.3">
      <c r="B250" s="1108" t="s">
        <v>1353</v>
      </c>
      <c r="C250" s="367" t="s">
        <v>1</v>
      </c>
      <c r="D250" s="88"/>
      <c r="E250" s="1098"/>
    </row>
    <row r="251" spans="2:5" ht="18" thickBot="1" x14ac:dyDescent="0.3">
      <c r="B251" s="1245"/>
      <c r="C251" s="306"/>
      <c r="D251" s="73"/>
      <c r="E251" s="1098"/>
    </row>
    <row r="252" spans="2:5" ht="18.75" x14ac:dyDescent="0.25">
      <c r="B252" s="1264" t="s">
        <v>110</v>
      </c>
      <c r="C252" s="1265"/>
      <c r="D252" s="73"/>
      <c r="E252" s="1098"/>
    </row>
    <row r="253" spans="2:5" ht="17.25" x14ac:dyDescent="0.25">
      <c r="B253" s="1266" t="s">
        <v>111</v>
      </c>
      <c r="C253" s="368">
        <v>2026</v>
      </c>
      <c r="D253" s="73"/>
      <c r="E253" s="1098"/>
    </row>
    <row r="254" spans="2:5" ht="24" customHeight="1" x14ac:dyDescent="0.25">
      <c r="B254" s="1267" t="s">
        <v>112</v>
      </c>
      <c r="C254" s="368" t="s">
        <v>1375</v>
      </c>
      <c r="D254" s="73"/>
      <c r="E254" s="1098"/>
    </row>
    <row r="255" spans="2:5" x14ac:dyDescent="0.25">
      <c r="B255" s="1267" t="s">
        <v>114</v>
      </c>
      <c r="C255" s="368" t="s">
        <v>1377</v>
      </c>
      <c r="D255" s="419"/>
      <c r="E255" s="1098"/>
    </row>
    <row r="256" spans="2:5" ht="16.5" thickBot="1" x14ac:dyDescent="0.3">
      <c r="B256" s="1268" t="s">
        <v>116</v>
      </c>
      <c r="C256" s="420" t="s">
        <v>1376</v>
      </c>
      <c r="D256" s="73"/>
      <c r="E256" s="1098"/>
    </row>
    <row r="257" spans="2:8" ht="16.5" thickBot="1" x14ac:dyDescent="0.3">
      <c r="B257" s="1269"/>
      <c r="C257" s="1270"/>
    </row>
    <row r="258" spans="2:8" ht="18.75" x14ac:dyDescent="0.25">
      <c r="B258" s="1179" t="s">
        <v>118</v>
      </c>
      <c r="C258" s="1271">
        <v>64948.77</v>
      </c>
      <c r="D258" s="403"/>
      <c r="F258" s="1228"/>
    </row>
    <row r="259" spans="2:8" thickBot="1" x14ac:dyDescent="0.3">
      <c r="B259" s="1107" t="s">
        <v>2028</v>
      </c>
      <c r="C259" s="1196"/>
      <c r="F259" s="1228"/>
    </row>
    <row r="260" spans="2:8" ht="16.5" thickBot="1" x14ac:dyDescent="0.3">
      <c r="B260" s="1102"/>
      <c r="C260" s="1174"/>
    </row>
    <row r="261" spans="2:8" ht="30.75" thickBot="1" x14ac:dyDescent="0.3">
      <c r="B261" s="1108" t="s">
        <v>119</v>
      </c>
      <c r="C261" s="369" t="s">
        <v>1735</v>
      </c>
      <c r="D261" s="370" t="s">
        <v>1734</v>
      </c>
      <c r="E261" s="373"/>
      <c r="F261" s="546"/>
    </row>
    <row r="262" spans="2:8" ht="19.5" thickBot="1" x14ac:dyDescent="0.3">
      <c r="B262" s="1272"/>
      <c r="C262" s="245"/>
    </row>
    <row r="263" spans="2:8" ht="19.899999999999999" customHeight="1" x14ac:dyDescent="0.25">
      <c r="B263" s="1252" t="s">
        <v>120</v>
      </c>
      <c r="C263" s="409" t="s">
        <v>1</v>
      </c>
      <c r="D263" s="546"/>
      <c r="E263" s="1098"/>
    </row>
    <row r="264" spans="2:8" ht="19.899999999999999" customHeight="1" thickBot="1" x14ac:dyDescent="0.3">
      <c r="B264" s="1273"/>
      <c r="C264" s="1124" t="s">
        <v>1372</v>
      </c>
      <c r="D264" s="408"/>
      <c r="E264" s="546"/>
    </row>
    <row r="265" spans="2:8" ht="17.25" customHeight="1" thickBot="1" x14ac:dyDescent="0.3">
      <c r="B265" s="1274"/>
      <c r="C265" s="1275"/>
      <c r="D265" s="1276"/>
      <c r="E265" s="1276"/>
    </row>
    <row r="266" spans="2:8" ht="21" customHeight="1" thickBot="1" x14ac:dyDescent="0.35">
      <c r="B266" s="1277" t="s">
        <v>121</v>
      </c>
      <c r="C266" s="1224" t="s">
        <v>122</v>
      </c>
      <c r="D266" s="88"/>
    </row>
    <row r="267" spans="2:8" ht="16.5" thickBot="1" x14ac:dyDescent="0.3">
      <c r="B267" s="1102"/>
      <c r="C267" s="1178"/>
    </row>
    <row r="268" spans="2:8" ht="19.5" thickBot="1" x14ac:dyDescent="0.3">
      <c r="B268" s="1108" t="s">
        <v>1114</v>
      </c>
      <c r="C268" s="409" t="s">
        <v>1</v>
      </c>
    </row>
    <row r="269" spans="2:8" ht="16.5" thickBot="1" x14ac:dyDescent="0.3">
      <c r="B269" s="1102"/>
      <c r="C269" s="244"/>
    </row>
    <row r="270" spans="2:8" ht="38.25" thickBot="1" x14ac:dyDescent="0.3">
      <c r="B270" s="1108" t="s">
        <v>124</v>
      </c>
      <c r="C270" s="369" t="s">
        <v>1</v>
      </c>
    </row>
    <row r="271" spans="2:8" ht="16.5" thickBot="1" x14ac:dyDescent="0.3">
      <c r="B271" s="1102"/>
      <c r="C271" s="244"/>
    </row>
    <row r="272" spans="2:8" s="1279" customFormat="1" ht="18.75" customHeight="1" x14ac:dyDescent="0.3">
      <c r="B272" s="1100" t="s">
        <v>1941</v>
      </c>
      <c r="C272" s="1278" t="s">
        <v>1940</v>
      </c>
      <c r="D272" s="39"/>
      <c r="E272" s="40"/>
      <c r="G272" s="1280"/>
      <c r="H272" s="1280"/>
    </row>
    <row r="273" spans="2:5" ht="30.75" thickBot="1" x14ac:dyDescent="0.3">
      <c r="B273" s="1107" t="s">
        <v>125</v>
      </c>
      <c r="C273" s="1281"/>
      <c r="D273" s="373"/>
    </row>
    <row r="274" spans="2:5" ht="16.5" thickBot="1" x14ac:dyDescent="0.3">
      <c r="B274" s="1145"/>
    </row>
    <row r="275" spans="2:5" ht="18" customHeight="1" x14ac:dyDescent="0.25">
      <c r="B275" s="1100" t="s">
        <v>126</v>
      </c>
      <c r="C275" s="569" t="s">
        <v>1</v>
      </c>
    </row>
    <row r="276" spans="2:5" ht="18" customHeight="1" thickBot="1" x14ac:dyDescent="0.3">
      <c r="B276" s="1107" t="s">
        <v>1942</v>
      </c>
      <c r="C276" s="570"/>
    </row>
    <row r="277" spans="2:5" ht="16.5" thickBot="1" x14ac:dyDescent="0.3">
      <c r="B277" s="1102"/>
      <c r="C277" s="245"/>
    </row>
    <row r="278" spans="2:5" ht="33" customHeight="1" thickBot="1" x14ac:dyDescent="0.3">
      <c r="B278" s="1100" t="s">
        <v>127</v>
      </c>
      <c r="C278" s="360" t="s">
        <v>1</v>
      </c>
      <c r="D278" s="373"/>
    </row>
    <row r="279" spans="2:5" ht="16.5" thickBot="1" x14ac:dyDescent="0.3">
      <c r="B279" s="1102"/>
      <c r="C279" s="244"/>
    </row>
    <row r="280" spans="2:5" ht="18.75" x14ac:dyDescent="0.25">
      <c r="B280" s="1179" t="s">
        <v>128</v>
      </c>
      <c r="C280" s="558" t="s">
        <v>1</v>
      </c>
      <c r="E280" s="43"/>
    </row>
    <row r="281" spans="2:5" ht="15.75" customHeight="1" thickBot="1" x14ac:dyDescent="0.3">
      <c r="B281" s="1154" t="s">
        <v>1945</v>
      </c>
      <c r="C281" s="559"/>
      <c r="E281" s="43"/>
    </row>
    <row r="282" spans="2:5" ht="16.5" thickBot="1" x14ac:dyDescent="0.3">
      <c r="B282" s="1282"/>
      <c r="C282" s="244"/>
    </row>
    <row r="283" spans="2:5" ht="18.75" x14ac:dyDescent="0.25">
      <c r="B283" s="1179" t="s">
        <v>129</v>
      </c>
      <c r="C283" s="1283"/>
    </row>
    <row r="284" spans="2:5" x14ac:dyDescent="0.25">
      <c r="B284" s="1284" t="s">
        <v>1866</v>
      </c>
      <c r="C284" s="1117">
        <v>33030</v>
      </c>
    </row>
    <row r="285" spans="2:5" ht="16.5" thickBot="1" x14ac:dyDescent="0.3">
      <c r="B285" s="1285" t="s">
        <v>1946</v>
      </c>
      <c r="C285" s="1198">
        <f>C284*9</f>
        <v>297270</v>
      </c>
      <c r="D285" s="511"/>
    </row>
    <row r="286" spans="2:5" ht="16.5" thickBot="1" x14ac:dyDescent="0.3">
      <c r="B286" s="1102"/>
      <c r="C286" s="1178"/>
    </row>
    <row r="287" spans="2:5" ht="18.75" x14ac:dyDescent="0.25">
      <c r="B287" s="1100" t="s">
        <v>130</v>
      </c>
      <c r="C287" s="560" t="s">
        <v>1</v>
      </c>
      <c r="D287" s="373"/>
    </row>
    <row r="288" spans="2:5" thickBot="1" x14ac:dyDescent="0.3">
      <c r="B288" s="1107" t="s">
        <v>131</v>
      </c>
      <c r="C288" s="561"/>
    </row>
    <row r="289" spans="2:4" ht="16.5" thickBot="1" x14ac:dyDescent="0.3">
      <c r="B289" s="1102"/>
      <c r="C289" s="244"/>
    </row>
    <row r="290" spans="2:4" ht="18.75" x14ac:dyDescent="0.25">
      <c r="B290" s="1100" t="s">
        <v>1871</v>
      </c>
      <c r="C290" s="1286"/>
    </row>
    <row r="291" spans="2:4" ht="15.75" customHeight="1" x14ac:dyDescent="0.25">
      <c r="B291" s="1210" t="s">
        <v>1118</v>
      </c>
      <c r="C291" s="1287"/>
    </row>
    <row r="292" spans="2:4" x14ac:dyDescent="0.25">
      <c r="B292" s="1116" t="s">
        <v>132</v>
      </c>
      <c r="C292" s="1117">
        <v>12000</v>
      </c>
    </row>
    <row r="293" spans="2:4" x14ac:dyDescent="0.25">
      <c r="B293" s="1116" t="s">
        <v>133</v>
      </c>
      <c r="C293" s="1117">
        <v>7000</v>
      </c>
      <c r="D293" s="373"/>
    </row>
    <row r="294" spans="2:4" ht="16.5" thickBot="1" x14ac:dyDescent="0.3">
      <c r="B294" s="1107" t="s">
        <v>134</v>
      </c>
      <c r="C294" s="1198">
        <v>3000</v>
      </c>
    </row>
    <row r="295" spans="2:4" ht="16.5" thickBot="1" x14ac:dyDescent="0.3">
      <c r="B295" s="1102"/>
      <c r="C295" s="1178"/>
    </row>
    <row r="296" spans="2:4" ht="19.5" thickBot="1" x14ac:dyDescent="0.3">
      <c r="B296" s="1108" t="s">
        <v>135</v>
      </c>
      <c r="C296" s="369" t="s">
        <v>1</v>
      </c>
      <c r="D296" s="373"/>
    </row>
    <row r="297" spans="2:4" ht="16.5" thickBot="1" x14ac:dyDescent="0.3">
      <c r="B297" s="1102"/>
      <c r="C297" s="245"/>
    </row>
    <row r="298" spans="2:4" ht="29.25" customHeight="1" thickBot="1" x14ac:dyDescent="0.3">
      <c r="B298" s="1288" t="s">
        <v>136</v>
      </c>
      <c r="C298" s="371" t="s">
        <v>1</v>
      </c>
      <c r="D298" s="373"/>
    </row>
    <row r="299" spans="2:4" ht="18" thickBot="1" x14ac:dyDescent="0.35">
      <c r="B299" s="1197"/>
      <c r="C299" s="250"/>
    </row>
    <row r="300" spans="2:4" ht="38.25" thickBot="1" x14ac:dyDescent="0.35">
      <c r="B300" s="1289" t="s">
        <v>1369</v>
      </c>
      <c r="C300" s="251" t="s">
        <v>1</v>
      </c>
    </row>
    <row r="301" spans="2:4" ht="22.5" customHeight="1" x14ac:dyDescent="0.25">
      <c r="B301" s="1290" t="s">
        <v>2037</v>
      </c>
      <c r="C301" s="1291">
        <v>158</v>
      </c>
      <c r="D301" s="373"/>
    </row>
    <row r="302" spans="2:4" x14ac:dyDescent="0.25">
      <c r="B302" s="1290" t="s">
        <v>1838</v>
      </c>
      <c r="C302" s="1291">
        <f>33030*0.02</f>
        <v>660.6</v>
      </c>
      <c r="D302" s="546"/>
    </row>
    <row r="303" spans="2:4" x14ac:dyDescent="0.25">
      <c r="B303" s="1290" t="s">
        <v>1839</v>
      </c>
      <c r="C303" s="1291">
        <f>33030*0.1</f>
        <v>3303</v>
      </c>
      <c r="D303" s="373"/>
    </row>
    <row r="304" spans="2:4" ht="16.5" thickBot="1" x14ac:dyDescent="0.3">
      <c r="B304" s="1292" t="s">
        <v>1725</v>
      </c>
      <c r="C304" s="1293">
        <f>33030*0.3</f>
        <v>9909</v>
      </c>
    </row>
    <row r="305" spans="2:5" ht="16.5" thickBot="1" x14ac:dyDescent="0.3">
      <c r="B305" s="1098"/>
      <c r="C305" s="1294"/>
    </row>
    <row r="306" spans="2:5" ht="18.75" x14ac:dyDescent="0.3">
      <c r="B306" s="1295" t="s">
        <v>2029</v>
      </c>
      <c r="C306" s="1296"/>
      <c r="D306" s="373"/>
    </row>
    <row r="307" spans="2:5" ht="16.5" customHeight="1" x14ac:dyDescent="0.25">
      <c r="B307" s="1297" t="s">
        <v>1730</v>
      </c>
      <c r="C307" s="1291">
        <v>693.94</v>
      </c>
    </row>
    <row r="308" spans="2:5" x14ac:dyDescent="0.25">
      <c r="B308" s="1297" t="s">
        <v>1731</v>
      </c>
      <c r="C308" s="1291">
        <v>346.97</v>
      </c>
    </row>
    <row r="309" spans="2:5" ht="16.5" thickBot="1" x14ac:dyDescent="0.3">
      <c r="B309" s="1298" t="s">
        <v>1370</v>
      </c>
      <c r="C309" s="1299"/>
    </row>
    <row r="310" spans="2:5" ht="18" thickBot="1" x14ac:dyDescent="0.35">
      <c r="B310" s="1197"/>
      <c r="C310" s="250"/>
    </row>
    <row r="311" spans="2:5" ht="19.5" thickBot="1" x14ac:dyDescent="0.3">
      <c r="B311" s="1133" t="s">
        <v>1867</v>
      </c>
      <c r="C311" s="251" t="s">
        <v>1</v>
      </c>
      <c r="E311" s="1098"/>
    </row>
    <row r="312" spans="2:5" ht="16.5" thickBot="1" x14ac:dyDescent="0.3">
      <c r="B312" s="1102"/>
      <c r="C312" s="1178"/>
    </row>
    <row r="313" spans="2:5" ht="19.5" thickBot="1" x14ac:dyDescent="0.3">
      <c r="B313" s="1108" t="s">
        <v>1186</v>
      </c>
      <c r="C313" s="251" t="s">
        <v>1</v>
      </c>
    </row>
    <row r="314" spans="2:5" ht="16.5" thickBot="1" x14ac:dyDescent="0.3">
      <c r="B314" s="1102"/>
      <c r="C314" s="1178"/>
    </row>
    <row r="315" spans="2:5" ht="38.25" customHeight="1" x14ac:dyDescent="0.25">
      <c r="B315" s="1100" t="s">
        <v>137</v>
      </c>
      <c r="C315" s="1278" t="s">
        <v>1844</v>
      </c>
      <c r="D315" s="373"/>
      <c r="E315" s="546"/>
    </row>
    <row r="316" spans="2:5" ht="18" customHeight="1" thickBot="1" x14ac:dyDescent="0.3">
      <c r="B316" s="1300"/>
      <c r="C316" s="1281"/>
      <c r="D316" s="373"/>
      <c r="E316" s="1098"/>
    </row>
    <row r="317" spans="2:5" ht="19.5" customHeight="1" thickBot="1" x14ac:dyDescent="0.3">
      <c r="B317" s="1145"/>
    </row>
    <row r="318" spans="2:5" ht="18.75" x14ac:dyDescent="0.25">
      <c r="B318" s="1100" t="s">
        <v>138</v>
      </c>
      <c r="C318" s="558" t="s">
        <v>139</v>
      </c>
    </row>
    <row r="319" spans="2:5" ht="18" thickBot="1" x14ac:dyDescent="0.3">
      <c r="B319" s="1301" t="s">
        <v>1845</v>
      </c>
      <c r="C319" s="559"/>
      <c r="D319" s="373"/>
    </row>
    <row r="320" spans="2:5" ht="16.5" thickBot="1" x14ac:dyDescent="0.3">
      <c r="B320" s="1102"/>
      <c r="C320" s="245"/>
    </row>
    <row r="321" spans="2:5" ht="37.5" x14ac:dyDescent="0.25">
      <c r="B321" s="1100" t="s">
        <v>140</v>
      </c>
      <c r="C321" s="571" t="s">
        <v>51</v>
      </c>
    </row>
    <row r="322" spans="2:5" ht="17.25" customHeight="1" thickBot="1" x14ac:dyDescent="0.3">
      <c r="B322" s="1302" t="s">
        <v>1957</v>
      </c>
      <c r="C322" s="573"/>
      <c r="D322" s="1098"/>
      <c r="E322" s="1098"/>
    </row>
    <row r="323" spans="2:5" ht="18" thickBot="1" x14ac:dyDescent="0.35">
      <c r="B323" s="1197"/>
      <c r="C323" s="245"/>
      <c r="D323" s="1098"/>
      <c r="E323" s="1098"/>
    </row>
    <row r="324" spans="2:5" ht="30" customHeight="1" x14ac:dyDescent="0.3">
      <c r="B324" s="1303" t="s">
        <v>141</v>
      </c>
      <c r="C324" s="576" t="s">
        <v>1</v>
      </c>
      <c r="D324" s="1098"/>
      <c r="E324" s="1098"/>
    </row>
    <row r="325" spans="2:5" ht="18" thickBot="1" x14ac:dyDescent="0.3">
      <c r="B325" s="1301" t="s">
        <v>1957</v>
      </c>
      <c r="C325" s="577"/>
      <c r="D325" s="1098"/>
      <c r="E325" s="1098"/>
    </row>
    <row r="326" spans="2:5" ht="18" thickBot="1" x14ac:dyDescent="0.3">
      <c r="B326" s="1245"/>
      <c r="C326" s="245"/>
      <c r="D326" s="1098"/>
      <c r="E326" s="1098"/>
    </row>
    <row r="327" spans="2:5" ht="18.75" x14ac:dyDescent="0.25">
      <c r="B327" s="1100" t="s">
        <v>142</v>
      </c>
      <c r="C327" s="556" t="s">
        <v>1</v>
      </c>
      <c r="D327" s="1098"/>
      <c r="E327" s="1098"/>
    </row>
    <row r="328" spans="2:5" thickBot="1" x14ac:dyDescent="0.3">
      <c r="B328" s="1107" t="s">
        <v>143</v>
      </c>
      <c r="C328" s="557"/>
      <c r="D328" s="1098"/>
      <c r="E328" s="1098"/>
    </row>
    <row r="329" spans="2:5" ht="16.5" thickBot="1" x14ac:dyDescent="0.3">
      <c r="B329" s="1102"/>
      <c r="C329" s="245"/>
      <c r="D329" s="1098"/>
      <c r="E329" s="1098"/>
    </row>
    <row r="330" spans="2:5" ht="18.75" x14ac:dyDescent="0.25">
      <c r="B330" s="1100" t="s">
        <v>144</v>
      </c>
      <c r="C330" s="567" t="s">
        <v>1</v>
      </c>
      <c r="D330" s="1098"/>
      <c r="E330" s="1098"/>
    </row>
    <row r="331" spans="2:5" thickBot="1" x14ac:dyDescent="0.3">
      <c r="B331" s="1304" t="s">
        <v>145</v>
      </c>
      <c r="C331" s="568"/>
      <c r="D331" s="1098"/>
      <c r="E331" s="1098"/>
    </row>
    <row r="332" spans="2:5" ht="16.5" thickBot="1" x14ac:dyDescent="0.3">
      <c r="B332" s="1102"/>
      <c r="C332" s="244"/>
      <c r="D332" s="1098"/>
      <c r="E332" s="1098"/>
    </row>
    <row r="333" spans="2:5" ht="19.5" thickBot="1" x14ac:dyDescent="0.3">
      <c r="B333" s="1108" t="s">
        <v>1352</v>
      </c>
      <c r="C333" s="372" t="s">
        <v>1</v>
      </c>
      <c r="D333" s="546"/>
      <c r="E333" s="1098"/>
    </row>
    <row r="334" spans="2:5" ht="16.5" thickBot="1" x14ac:dyDescent="0.3">
      <c r="B334" s="1102"/>
      <c r="C334" s="244"/>
      <c r="D334" s="1098"/>
      <c r="E334" s="1098"/>
    </row>
    <row r="335" spans="2:5" ht="36" customHeight="1" thickBot="1" x14ac:dyDescent="0.3">
      <c r="B335" s="1305" t="s">
        <v>1868</v>
      </c>
      <c r="C335" s="369" t="s">
        <v>1</v>
      </c>
      <c r="D335" s="1098"/>
      <c r="E335" s="1098"/>
    </row>
    <row r="336" spans="2:5" ht="16.5" thickBot="1" x14ac:dyDescent="0.3">
      <c r="B336" s="1243"/>
      <c r="C336" s="1143"/>
      <c r="D336" s="1098"/>
      <c r="E336" s="1098"/>
    </row>
    <row r="337" spans="2:5" ht="38.25" customHeight="1" thickBot="1" x14ac:dyDescent="0.3">
      <c r="B337" s="1251" t="s">
        <v>1999</v>
      </c>
      <c r="C337" s="369" t="s">
        <v>1</v>
      </c>
      <c r="D337" s="1098"/>
      <c r="E337" s="1098"/>
    </row>
    <row r="338" spans="2:5" ht="30" customHeight="1" x14ac:dyDescent="0.25">
      <c r="B338" s="1306" t="s">
        <v>1870</v>
      </c>
      <c r="C338" s="1307"/>
    </row>
    <row r="339" spans="2:5" ht="30" customHeight="1" x14ac:dyDescent="0.25">
      <c r="B339" s="1308" t="s">
        <v>1993</v>
      </c>
      <c r="C339" s="1309"/>
      <c r="D339" s="373"/>
    </row>
    <row r="340" spans="2:5" x14ac:dyDescent="0.25">
      <c r="B340" s="1310" t="s">
        <v>1994</v>
      </c>
      <c r="C340" s="1311"/>
    </row>
    <row r="341" spans="2:5" ht="45" customHeight="1" x14ac:dyDescent="0.25">
      <c r="B341" s="1308" t="s">
        <v>1995</v>
      </c>
      <c r="C341" s="1309"/>
    </row>
    <row r="342" spans="2:5" ht="30" customHeight="1" thickBot="1" x14ac:dyDescent="0.3">
      <c r="B342" s="1312" t="s">
        <v>1869</v>
      </c>
      <c r="C342" s="1313"/>
    </row>
    <row r="343" spans="2:5" ht="15" x14ac:dyDescent="0.25">
      <c r="B343" s="1314" t="s">
        <v>146</v>
      </c>
      <c r="C343" s="1315" t="s">
        <v>147</v>
      </c>
      <c r="D343" s="1316"/>
      <c r="E343" s="1317"/>
    </row>
    <row r="344" spans="2:5" ht="15" customHeight="1" x14ac:dyDescent="0.25">
      <c r="B344" s="1318"/>
      <c r="C344" s="1319" t="s">
        <v>148</v>
      </c>
      <c r="D344" s="574" t="s">
        <v>149</v>
      </c>
      <c r="E344" s="575"/>
    </row>
    <row r="345" spans="2:5" x14ac:dyDescent="0.25">
      <c r="B345" s="1284" t="s">
        <v>2032</v>
      </c>
      <c r="C345" s="1319">
        <v>1</v>
      </c>
      <c r="D345" s="563">
        <v>10</v>
      </c>
      <c r="E345" s="564"/>
    </row>
    <row r="346" spans="2:5" x14ac:dyDescent="0.25">
      <c r="B346" s="1284" t="s">
        <v>1996</v>
      </c>
      <c r="C346" s="1319">
        <v>3</v>
      </c>
      <c r="D346" s="563">
        <v>15</v>
      </c>
      <c r="E346" s="564"/>
    </row>
    <row r="347" spans="2:5" x14ac:dyDescent="0.25">
      <c r="B347" s="1284" t="s">
        <v>1997</v>
      </c>
      <c r="C347" s="1319">
        <v>5</v>
      </c>
      <c r="D347" s="563">
        <v>20</v>
      </c>
      <c r="E347" s="564"/>
    </row>
    <row r="348" spans="2:5" x14ac:dyDescent="0.25">
      <c r="B348" s="1284" t="s">
        <v>1998</v>
      </c>
      <c r="C348" s="1319">
        <v>7</v>
      </c>
      <c r="D348" s="563">
        <v>25</v>
      </c>
      <c r="E348" s="564"/>
    </row>
    <row r="349" spans="2:5" ht="16.5" thickBot="1" x14ac:dyDescent="0.3">
      <c r="B349" s="1285" t="s">
        <v>2033</v>
      </c>
      <c r="C349" s="1320">
        <v>10</v>
      </c>
      <c r="D349" s="565">
        <v>30</v>
      </c>
      <c r="E349" s="566"/>
    </row>
    <row r="350" spans="2:5" ht="16.5" thickBot="1" x14ac:dyDescent="0.3">
      <c r="B350" s="1145"/>
    </row>
    <row r="351" spans="2:5" ht="38.25" thickBot="1" x14ac:dyDescent="0.3">
      <c r="B351" s="1108" t="s">
        <v>150</v>
      </c>
      <c r="C351" s="251" t="s">
        <v>1</v>
      </c>
    </row>
    <row r="352" spans="2:5" ht="16.5" thickBot="1" x14ac:dyDescent="0.3">
      <c r="B352" s="1102"/>
      <c r="C352" s="245"/>
    </row>
    <row r="353" spans="2:5" ht="18.75" x14ac:dyDescent="0.3">
      <c r="B353" s="1321" t="s">
        <v>1726</v>
      </c>
      <c r="C353" s="245"/>
    </row>
    <row r="354" spans="2:5" ht="168" customHeight="1" thickBot="1" x14ac:dyDescent="0.3">
      <c r="B354" s="1322" t="s">
        <v>2000</v>
      </c>
      <c r="C354" s="397"/>
      <c r="D354" s="1098"/>
      <c r="E354" s="1098"/>
    </row>
    <row r="355" spans="2:5" ht="16.5" thickBot="1" x14ac:dyDescent="0.3">
      <c r="B355" s="1102"/>
      <c r="C355" s="244"/>
      <c r="D355" s="1098"/>
      <c r="E355" s="1098"/>
    </row>
    <row r="356" spans="2:5" ht="17.25" x14ac:dyDescent="0.25">
      <c r="B356" s="1095" t="s">
        <v>151</v>
      </c>
      <c r="C356" s="560" t="s">
        <v>1</v>
      </c>
      <c r="D356" s="1098"/>
      <c r="E356" s="1098"/>
    </row>
    <row r="357" spans="2:5" ht="17.25" x14ac:dyDescent="0.25">
      <c r="B357" s="1323" t="s">
        <v>152</v>
      </c>
      <c r="C357" s="562"/>
      <c r="D357" s="1098"/>
      <c r="E357" s="1098"/>
    </row>
    <row r="358" spans="2:5" ht="17.25" x14ac:dyDescent="0.25">
      <c r="B358" s="1323" t="s">
        <v>153</v>
      </c>
      <c r="C358" s="562"/>
      <c r="D358" s="1098"/>
      <c r="E358" s="1098"/>
    </row>
    <row r="359" spans="2:5" ht="17.25" x14ac:dyDescent="0.25">
      <c r="B359" s="1324" t="s">
        <v>154</v>
      </c>
      <c r="C359" s="562"/>
      <c r="D359" s="1098"/>
      <c r="E359" s="1098"/>
    </row>
    <row r="360" spans="2:5" ht="17.25" x14ac:dyDescent="0.25">
      <c r="B360" s="1325" t="s">
        <v>155</v>
      </c>
      <c r="C360" s="562"/>
      <c r="D360" s="1098"/>
      <c r="E360" s="1098"/>
    </row>
    <row r="361" spans="2:5" ht="18" thickBot="1" x14ac:dyDescent="0.3">
      <c r="B361" s="1326" t="s">
        <v>156</v>
      </c>
      <c r="C361" s="561"/>
      <c r="D361" s="1098"/>
      <c r="E361" s="1098"/>
    </row>
    <row r="362" spans="2:5" ht="16.5" thickBot="1" x14ac:dyDescent="0.3">
      <c r="B362" s="1102"/>
      <c r="C362" s="244"/>
      <c r="D362" s="1098"/>
      <c r="E362" s="1098"/>
    </row>
    <row r="363" spans="2:5" ht="18.75" x14ac:dyDescent="0.25">
      <c r="B363" s="1100" t="s">
        <v>157</v>
      </c>
      <c r="C363" s="1327">
        <v>12000</v>
      </c>
      <c r="D363" s="1098"/>
      <c r="E363" s="1098"/>
    </row>
    <row r="364" spans="2:5" thickBot="1" x14ac:dyDescent="0.3">
      <c r="B364" s="1107" t="s">
        <v>158</v>
      </c>
      <c r="C364" s="1328"/>
      <c r="D364" s="1098"/>
      <c r="E364" s="1098"/>
    </row>
    <row r="365" spans="2:5" x14ac:dyDescent="0.25">
      <c r="B365" s="1102"/>
      <c r="C365" s="1178"/>
      <c r="D365" s="1098"/>
      <c r="E365" s="1098"/>
    </row>
    <row r="366" spans="2:5" ht="18.75" x14ac:dyDescent="0.3">
      <c r="B366" s="1329" t="s">
        <v>2001</v>
      </c>
      <c r="C366" s="1327">
        <v>300</v>
      </c>
      <c r="D366" s="1098"/>
      <c r="E366" s="1098"/>
    </row>
    <row r="367" spans="2:5" ht="45.75" thickBot="1" x14ac:dyDescent="0.3">
      <c r="B367" s="1107" t="s">
        <v>159</v>
      </c>
      <c r="C367" s="1328"/>
      <c r="D367" s="1098"/>
      <c r="E367" s="1098"/>
    </row>
    <row r="368" spans="2:5" ht="16.5" thickBot="1" x14ac:dyDescent="0.3">
      <c r="B368" s="1102"/>
      <c r="C368" s="1174"/>
      <c r="D368" s="1098"/>
      <c r="E368" s="1098"/>
    </row>
    <row r="369" spans="2:5" ht="18.75" x14ac:dyDescent="0.3">
      <c r="B369" s="1329" t="s">
        <v>2002</v>
      </c>
      <c r="C369" s="1271">
        <v>158</v>
      </c>
      <c r="D369" s="1098"/>
      <c r="E369" s="1098"/>
    </row>
    <row r="370" spans="2:5" ht="45.75" thickBot="1" x14ac:dyDescent="0.3">
      <c r="B370" s="1330" t="s">
        <v>1117</v>
      </c>
      <c r="C370" s="1196"/>
      <c r="D370" s="1098"/>
      <c r="E370" s="1098"/>
    </row>
    <row r="371" spans="2:5" ht="18" thickBot="1" x14ac:dyDescent="0.35">
      <c r="B371" s="1331"/>
      <c r="C371" s="1174"/>
      <c r="D371" s="1098"/>
      <c r="E371" s="1098"/>
    </row>
    <row r="372" spans="2:5" ht="18.75" x14ac:dyDescent="0.25">
      <c r="B372" s="1140" t="s">
        <v>160</v>
      </c>
      <c r="C372" s="1169"/>
      <c r="D372" s="1098"/>
      <c r="E372" s="1098"/>
    </row>
    <row r="373" spans="2:5" ht="16.5" customHeight="1" x14ac:dyDescent="0.25">
      <c r="B373" s="1332" t="s">
        <v>1960</v>
      </c>
      <c r="C373" s="1333"/>
      <c r="D373" s="1098"/>
      <c r="E373" s="1098"/>
    </row>
    <row r="374" spans="2:5" x14ac:dyDescent="0.25">
      <c r="B374" s="1334" t="s">
        <v>1959</v>
      </c>
      <c r="C374" s="1169"/>
      <c r="D374" s="1098"/>
      <c r="E374" s="1098"/>
    </row>
    <row r="375" spans="2:5" x14ac:dyDescent="0.25">
      <c r="B375" s="1334" t="s">
        <v>1958</v>
      </c>
      <c r="C375" s="1169"/>
      <c r="D375" s="1098"/>
      <c r="E375" s="1098"/>
    </row>
    <row r="376" spans="2:5" x14ac:dyDescent="0.25">
      <c r="B376" s="1334" t="s">
        <v>1378</v>
      </c>
      <c r="C376" s="1169"/>
      <c r="D376" s="1098"/>
      <c r="E376" s="1098"/>
    </row>
    <row r="377" spans="2:5" x14ac:dyDescent="0.25">
      <c r="B377" s="1334" t="s">
        <v>982</v>
      </c>
      <c r="C377" s="1169"/>
      <c r="D377" s="1098"/>
      <c r="E377" s="1098"/>
    </row>
    <row r="378" spans="2:5" x14ac:dyDescent="0.25">
      <c r="B378" s="1335" t="s">
        <v>994</v>
      </c>
      <c r="C378" s="1169"/>
      <c r="D378" s="1098"/>
      <c r="E378" s="1098"/>
    </row>
    <row r="379" spans="2:5" x14ac:dyDescent="0.25">
      <c r="B379" s="1335" t="s">
        <v>161</v>
      </c>
      <c r="C379" s="1169"/>
      <c r="D379" s="1098"/>
      <c r="E379" s="1098"/>
    </row>
    <row r="380" spans="2:5" x14ac:dyDescent="0.25">
      <c r="B380" s="1336" t="s">
        <v>995</v>
      </c>
      <c r="C380" s="1169"/>
      <c r="D380" s="1098"/>
      <c r="E380" s="1098"/>
    </row>
    <row r="381" spans="2:5" x14ac:dyDescent="0.25">
      <c r="B381" s="1336" t="s">
        <v>996</v>
      </c>
      <c r="D381" s="1098"/>
      <c r="E381" s="1098"/>
    </row>
    <row r="382" spans="2:5" x14ac:dyDescent="0.25">
      <c r="B382" s="1336" t="s">
        <v>997</v>
      </c>
      <c r="D382" s="1098"/>
      <c r="E382" s="1098"/>
    </row>
    <row r="383" spans="2:5" ht="15.6" customHeight="1" x14ac:dyDescent="0.25">
      <c r="B383" s="1336" t="s">
        <v>998</v>
      </c>
      <c r="D383" s="1098"/>
      <c r="E383" s="1098"/>
    </row>
    <row r="384" spans="2:5" x14ac:dyDescent="0.25">
      <c r="B384" s="1336" t="s">
        <v>999</v>
      </c>
      <c r="C384" s="1337"/>
      <c r="D384" s="1098"/>
      <c r="E384" s="1098"/>
    </row>
    <row r="385" spans="2:5" ht="18" customHeight="1" x14ac:dyDescent="0.25">
      <c r="B385" s="1336" t="s">
        <v>1000</v>
      </c>
      <c r="C385" s="244"/>
      <c r="D385" s="1098"/>
      <c r="E385" s="1098"/>
    </row>
    <row r="386" spans="2:5" ht="16.5" customHeight="1" x14ac:dyDescent="0.25">
      <c r="B386" s="1336" t="s">
        <v>1001</v>
      </c>
      <c r="C386" s="244"/>
      <c r="D386" s="1098"/>
      <c r="E386" s="1098"/>
    </row>
    <row r="387" spans="2:5" ht="16.5" customHeight="1" x14ac:dyDescent="0.25">
      <c r="B387" s="1336" t="s">
        <v>1002</v>
      </c>
      <c r="C387" s="244"/>
      <c r="D387" s="1098"/>
      <c r="E387" s="1098"/>
    </row>
    <row r="388" spans="2:5" ht="16.5" customHeight="1" x14ac:dyDescent="0.25">
      <c r="B388" s="1336" t="s">
        <v>1003</v>
      </c>
      <c r="C388" s="244"/>
      <c r="D388" s="1098"/>
      <c r="E388" s="1098"/>
    </row>
    <row r="389" spans="2:5" ht="16.5" customHeight="1" x14ac:dyDescent="0.25">
      <c r="B389" s="1336" t="s">
        <v>1004</v>
      </c>
      <c r="C389" s="244"/>
      <c r="D389" s="1098"/>
      <c r="E389" s="1098"/>
    </row>
    <row r="390" spans="2:5" ht="16.5" customHeight="1" thickBot="1" x14ac:dyDescent="0.3">
      <c r="B390" s="1322" t="s">
        <v>162</v>
      </c>
      <c r="C390" s="244"/>
      <c r="D390" s="1098"/>
      <c r="E390" s="1098"/>
    </row>
    <row r="391" spans="2:5" ht="16.5" customHeight="1" thickBot="1" x14ac:dyDescent="0.3">
      <c r="B391" s="1102"/>
      <c r="C391" s="244"/>
      <c r="D391" s="1098"/>
      <c r="E391" s="1098"/>
    </row>
    <row r="392" spans="2:5" ht="33" customHeight="1" thickBot="1" x14ac:dyDescent="0.3">
      <c r="B392" s="1100" t="s">
        <v>163</v>
      </c>
      <c r="C392" s="360" t="s">
        <v>1</v>
      </c>
      <c r="D392" s="1098"/>
      <c r="E392" s="1098"/>
    </row>
    <row r="393" spans="2:5" ht="16.5" thickBot="1" x14ac:dyDescent="0.3">
      <c r="B393" s="1102"/>
      <c r="C393" s="1178"/>
      <c r="D393" s="1098"/>
      <c r="E393" s="1098"/>
    </row>
    <row r="394" spans="2:5" ht="19.5" thickBot="1" x14ac:dyDescent="0.3">
      <c r="B394" s="1100" t="s">
        <v>164</v>
      </c>
      <c r="C394" s="372" t="s">
        <v>1</v>
      </c>
      <c r="D394" s="1098"/>
      <c r="E394" s="48"/>
    </row>
    <row r="395" spans="2:5" ht="18" thickBot="1" x14ac:dyDescent="0.3">
      <c r="B395" s="1245"/>
      <c r="C395" s="245"/>
      <c r="D395" s="1098"/>
      <c r="E395" s="48"/>
    </row>
    <row r="396" spans="2:5" ht="18.75" x14ac:dyDescent="0.25">
      <c r="B396" s="1338" t="s">
        <v>984</v>
      </c>
      <c r="C396" s="245"/>
      <c r="D396" s="1098"/>
      <c r="E396" s="48"/>
    </row>
    <row r="397" spans="2:5" ht="16.5" thickBot="1" x14ac:dyDescent="0.3">
      <c r="B397" s="1339" t="s">
        <v>2004</v>
      </c>
      <c r="C397" s="245"/>
      <c r="D397" s="546"/>
      <c r="E397" s="48"/>
    </row>
    <row r="398" spans="2:5" ht="105.75" thickBot="1" x14ac:dyDescent="0.3">
      <c r="B398" s="1340" t="s">
        <v>2039</v>
      </c>
      <c r="C398" s="360" t="s">
        <v>1</v>
      </c>
      <c r="D398" s="546"/>
      <c r="E398" s="48"/>
    </row>
    <row r="399" spans="2:5" ht="36.75" customHeight="1" x14ac:dyDescent="0.25">
      <c r="B399" s="1341" t="s">
        <v>1737</v>
      </c>
      <c r="C399" s="245"/>
      <c r="D399" s="1098"/>
      <c r="E399" s="48"/>
    </row>
    <row r="400" spans="2:5" x14ac:dyDescent="0.25">
      <c r="B400" s="1341" t="s">
        <v>1736</v>
      </c>
      <c r="C400" s="245"/>
      <c r="D400" s="1098"/>
      <c r="E400" s="48"/>
    </row>
    <row r="401" spans="2:5" ht="35.25" customHeight="1" thickBot="1" x14ac:dyDescent="0.3">
      <c r="B401" s="1342" t="s">
        <v>1738</v>
      </c>
      <c r="C401" s="1178"/>
      <c r="D401" s="1098"/>
      <c r="E401" s="1098"/>
    </row>
    <row r="402" spans="2:5" ht="16.5" thickBot="1" x14ac:dyDescent="0.3">
      <c r="B402" s="1102"/>
      <c r="C402" s="1178"/>
      <c r="D402" s="1098"/>
      <c r="E402" s="1098"/>
    </row>
    <row r="403" spans="2:5" ht="17.25" x14ac:dyDescent="0.25">
      <c r="B403" s="1343" t="s">
        <v>166</v>
      </c>
      <c r="C403" s="1344" t="s">
        <v>167</v>
      </c>
      <c r="D403" s="1098"/>
      <c r="E403" s="1098"/>
    </row>
    <row r="404" spans="2:5" ht="30" customHeight="1" x14ac:dyDescent="0.25">
      <c r="B404" s="1345" t="s">
        <v>168</v>
      </c>
      <c r="C404" s="1346" t="s">
        <v>169</v>
      </c>
      <c r="D404" s="1098"/>
      <c r="E404" s="1098"/>
    </row>
    <row r="405" spans="2:5" ht="45" customHeight="1" x14ac:dyDescent="0.25">
      <c r="B405" s="1345" t="s">
        <v>170</v>
      </c>
      <c r="C405" s="1346"/>
      <c r="D405" s="1098"/>
      <c r="E405" s="1098"/>
    </row>
    <row r="406" spans="2:5" ht="30" x14ac:dyDescent="0.25">
      <c r="B406" s="1345" t="s">
        <v>171</v>
      </c>
      <c r="C406" s="1346"/>
      <c r="D406" s="1098"/>
      <c r="E406" s="1098"/>
    </row>
    <row r="407" spans="2:5" ht="30" x14ac:dyDescent="0.25">
      <c r="B407" s="1345" t="s">
        <v>172</v>
      </c>
      <c r="C407" s="1346"/>
      <c r="D407" s="1098"/>
      <c r="E407" s="1098"/>
    </row>
    <row r="408" spans="2:5" ht="30" x14ac:dyDescent="0.25">
      <c r="B408" s="1345" t="s">
        <v>173</v>
      </c>
      <c r="C408" s="1346"/>
      <c r="D408" s="1098"/>
      <c r="E408" s="1098"/>
    </row>
    <row r="409" spans="2:5" ht="31.5" customHeight="1" x14ac:dyDescent="0.25">
      <c r="B409" s="1345" t="s">
        <v>174</v>
      </c>
      <c r="C409" s="1346"/>
      <c r="D409" s="1098"/>
      <c r="E409" s="1098"/>
    </row>
    <row r="410" spans="2:5" ht="29.25" customHeight="1" x14ac:dyDescent="0.25">
      <c r="B410" s="1347" t="s">
        <v>175</v>
      </c>
      <c r="C410" s="1346"/>
      <c r="D410" s="1098"/>
      <c r="E410" s="1098"/>
    </row>
    <row r="411" spans="2:5" ht="13.5" customHeight="1" thickBot="1" x14ac:dyDescent="0.3">
      <c r="B411" s="1348" t="s">
        <v>176</v>
      </c>
      <c r="C411" s="1349"/>
      <c r="D411" s="1098"/>
      <c r="E411" s="1098"/>
    </row>
    <row r="412" spans="2:5" ht="16.5" thickBot="1" x14ac:dyDescent="0.3"/>
    <row r="413" spans="2:5" ht="17.25" x14ac:dyDescent="0.25">
      <c r="B413" s="1095" t="s">
        <v>177</v>
      </c>
      <c r="C413" s="1350"/>
    </row>
    <row r="414" spans="2:5" x14ac:dyDescent="0.25">
      <c r="B414" s="1351" t="s">
        <v>2040</v>
      </c>
    </row>
    <row r="415" spans="2:5" ht="35.25" customHeight="1" thickBot="1" x14ac:dyDescent="0.3">
      <c r="B415" s="1352"/>
    </row>
  </sheetData>
  <mergeCells count="58">
    <mergeCell ref="B339:C339"/>
    <mergeCell ref="B338:C338"/>
    <mergeCell ref="B197:C197"/>
    <mergeCell ref="D193:D196"/>
    <mergeCell ref="B194:B196"/>
    <mergeCell ref="D346:E346"/>
    <mergeCell ref="C318:C319"/>
    <mergeCell ref="B1:C1"/>
    <mergeCell ref="C3:C4"/>
    <mergeCell ref="C23:C24"/>
    <mergeCell ref="C45:C49"/>
    <mergeCell ref="C13:C14"/>
    <mergeCell ref="B2:C2"/>
    <mergeCell ref="C8:C9"/>
    <mergeCell ref="C26:C27"/>
    <mergeCell ref="C272:C273"/>
    <mergeCell ref="C233:C234"/>
    <mergeCell ref="C228:C229"/>
    <mergeCell ref="B85:C85"/>
    <mergeCell ref="D70:D71"/>
    <mergeCell ref="D79:D80"/>
    <mergeCell ref="C369:C370"/>
    <mergeCell ref="C243:C244"/>
    <mergeCell ref="C111:C112"/>
    <mergeCell ref="C139:C140"/>
    <mergeCell ref="C114:C115"/>
    <mergeCell ref="C193:C196"/>
    <mergeCell ref="C142:C143"/>
    <mergeCell ref="B165:D165"/>
    <mergeCell ref="D345:E345"/>
    <mergeCell ref="D344:E344"/>
    <mergeCell ref="C321:C322"/>
    <mergeCell ref="C324:C325"/>
    <mergeCell ref="C327:C328"/>
    <mergeCell ref="B342:C342"/>
    <mergeCell ref="B343:B344"/>
    <mergeCell ref="B341:C341"/>
    <mergeCell ref="B414:B415"/>
    <mergeCell ref="C280:C281"/>
    <mergeCell ref="C258:C259"/>
    <mergeCell ref="C287:C288"/>
    <mergeCell ref="C404:C410"/>
    <mergeCell ref="C356:C361"/>
    <mergeCell ref="C363:C364"/>
    <mergeCell ref="C366:C367"/>
    <mergeCell ref="C343:E343"/>
    <mergeCell ref="D348:E348"/>
    <mergeCell ref="D349:E349"/>
    <mergeCell ref="C330:C331"/>
    <mergeCell ref="D347:E347"/>
    <mergeCell ref="C275:C276"/>
    <mergeCell ref="C290:C291"/>
    <mergeCell ref="C315:C316"/>
    <mergeCell ref="D111:D112"/>
    <mergeCell ref="C101:C102"/>
    <mergeCell ref="B89:C89"/>
    <mergeCell ref="C79:C80"/>
    <mergeCell ref="C104:C105"/>
  </mergeCells>
  <phoneticPr fontId="80" type="noConversion"/>
  <hyperlinks>
    <hyperlink ref="C79" location="'bildirim ve süreler'!A1" display="Tıklayınız" xr:uid="{00000000-0004-0000-0000-000000000000}"/>
    <hyperlink ref="C111" location="'Dava Açma Süresi'!A1" display="Tıklayınız" xr:uid="{00000000-0004-0000-0000-000001000000}"/>
    <hyperlink ref="C142" location="'değerli kağıt'!A1" display="Tıklayınız" xr:uid="{00000000-0004-0000-0000-000002000000}"/>
    <hyperlink ref="C231" location="'iş kanunu ipc'!A1" display="Tıklayınız" xr:uid="{00000000-0004-0000-0000-000003000000}"/>
    <hyperlink ref="C233" location="'işçi özlük'!A1" display="Tıklayınız" xr:uid="{00000000-0004-0000-0000-000004000000}"/>
    <hyperlink ref="C318" location="'GVK 94.MD.Vergi Tevfikatı'!A1" display=" Tıklayınız" xr:uid="{00000000-0004-0000-0000-000005000000}"/>
    <hyperlink ref="C327" location="'ttk idari para cezaları'!A1" display="Tıklayınız" xr:uid="{00000000-0004-0000-0000-000006000000}"/>
    <hyperlink ref="C3" location="'5510 SGK İ.P.C.'!A1" display="Tıklayınız" xr:uid="{00000000-0004-0000-0000-000007000000}"/>
    <hyperlink ref="C6" location="'6331 İPC'!A1" display="Tıklayınız" xr:uid="{00000000-0004-0000-0000-000008000000}"/>
    <hyperlink ref="C233:C234" location="'İşçi Özlük Dosyası'!A1" display="Tıklayınız" xr:uid="{00000000-0004-0000-0000-000009000000}"/>
    <hyperlink ref="C126" location="DEFTERLER!A1" display="TIKLAYINIZ" xr:uid="{00000000-0004-0000-0000-00000A000000}"/>
    <hyperlink ref="C220" location="'gecikme ve piş. zammı ve faizi'!A1" display="Tıklayınız " xr:uid="{00000000-0004-0000-0000-00000B000000}"/>
    <hyperlink ref="C298" location="'SGK prim Oranları'!A1" display="Tıklayınız" xr:uid="{00000000-0004-0000-0000-00000C000000}"/>
    <hyperlink ref="C321" location="'Tev. Tabi Men.ve Gmsi Byn. sın.'!A1" display="Tıklayınız " xr:uid="{00000000-0004-0000-0000-00000D000000}"/>
    <hyperlink ref="C324" location="'Tev.ve İst. Uyg. konu olmayan'!A1" display="Tıklayınız" xr:uid="{00000000-0004-0000-0000-00000E000000}"/>
    <hyperlink ref="C392" location="'Yeni Nesil Öde. Kayd.'!A1" display="Tıklayınız" xr:uid="{00000000-0004-0000-0000-00000F000000}"/>
    <hyperlink ref="C394" location="'Karşıt İnceleme Limitler'!A1" display="Tıklayınız" xr:uid="{00000000-0004-0000-0000-000010000000}"/>
    <hyperlink ref="C351" location="'VUK Gereği Düzenlenen Belgeler'!A1" display="Tıklayınız" xr:uid="{00000000-0004-0000-0000-000012000000}"/>
    <hyperlink ref="C21" location="'asgari ücret'!A1" display="TIKLAYINIZ " xr:uid="{00000000-0004-0000-0000-000013000000}"/>
    <hyperlink ref="C114" r:id="rId1" xr:uid="{00000000-0004-0000-0000-000015000000}"/>
    <hyperlink ref="C228:C229" r:id="rId2" display="Tıklayınız" xr:uid="{00000000-0004-0000-0000-000016000000}"/>
    <hyperlink ref="C37" r:id="rId3" xr:uid="{00000000-0004-0000-0000-000017000000}"/>
    <hyperlink ref="C145" location="'Değerli Konut Vergisi'!A1" display="Tıklayınız " xr:uid="{00000000-0004-0000-0000-000018000000}"/>
    <hyperlink ref="C42" r:id="rId4" xr:uid="{00000000-0004-0000-0000-000019000000}"/>
    <hyperlink ref="C311" r:id="rId5" xr:uid="{00000000-0004-0000-0000-00001A000000}"/>
    <hyperlink ref="C268" r:id="rId6" xr:uid="{00000000-0004-0000-0000-00001B000000}"/>
    <hyperlink ref="C278" location="'Nakit Sermaye Faiz Oranı'!A1" display="Tıklayınız" xr:uid="{00000000-0004-0000-0000-00001C000000}"/>
    <hyperlink ref="C193:C194" r:id="rId7" display="Tıklayınız" xr:uid="{00000000-0004-0000-0000-00001E000000}"/>
    <hyperlink ref="C248" location="'Kdv Tevkifat Oranları'!A1" display="Tıklayınız" xr:uid="{00000000-0004-0000-0000-00001F000000}"/>
    <hyperlink ref="C246" location="'Kalkınmada 1.Öncelikli Yöreler'!A1" display="Tıklayınız" xr:uid="{00000000-0004-0000-0000-000020000000}"/>
    <hyperlink ref="C129" r:id="rId8" display="Tıklayınız" xr:uid="{00000000-0004-0000-0000-000021000000}"/>
    <hyperlink ref="C313" location="'Tecil Faizi'!A1" display="Tıklayınız" xr:uid="{00000000-0004-0000-0000-000022000000}"/>
    <hyperlink ref="C333" location="'Vergi Kodları'!A1" display="Tıklayınız" xr:uid="{00000000-0004-0000-0000-000023000000}"/>
    <hyperlink ref="C330:C331" location="'Yİ - ÜFE-TÜFE'!A1" display="Tıklayınız" xr:uid="{00000000-0004-0000-0000-000024000000}"/>
    <hyperlink ref="C158" r:id="rId9" xr:uid="{00000000-0004-0000-0000-000025000000}"/>
    <hyperlink ref="C356:C361" r:id="rId10" display="Tıklayınız" xr:uid="{00000000-0004-0000-0000-000026000000}"/>
    <hyperlink ref="C335" location="'Vuk Had ve Tutarlar Cezalar'!A1" display="Tıklayınız" xr:uid="{00000000-0004-0000-0000-000027000000}"/>
    <hyperlink ref="C261" location="'Konut ve İşyeri KDV Oranları'!A1" display="Tıklayınız" xr:uid="{00000000-0004-0000-0000-000028000000}"/>
    <hyperlink ref="C270" location="'Temmerrüt Faizi Oranı'!A1" display="Tıklayınız" xr:uid="{00000000-0004-0000-0000-000029000000}"/>
    <hyperlink ref="C287:C288" location="'Reeskont ve Avans Faiz Oranı'!A1" display="Tıklayınız" xr:uid="{00000000-0004-0000-0000-00002A000000}"/>
    <hyperlink ref="C296" location="'SGK Tabi Olan- Olmayan Kazanç'!A1" display="Tıklayınız" xr:uid="{00000000-0004-0000-0000-00002B000000}"/>
    <hyperlink ref="C324:C325" location="'Msi VE Gmsi Bey.Sınırı'!A1" display="Tıklayınız" xr:uid="{00000000-0004-0000-0000-00002C000000}"/>
    <hyperlink ref="D261" r:id="rId11" display="Tıklayınız" xr:uid="{00000000-0004-0000-0000-00002E000000}"/>
    <hyperlink ref="C250" r:id="rId12" xr:uid="{00000000-0004-0000-0000-000030000000}"/>
    <hyperlink ref="C137" r:id="rId13" xr:uid="{00000000-0004-0000-0000-000032000000}"/>
    <hyperlink ref="B322" r:id="rId14" display="(GVK Tebliği No:329)" xr:uid="{00000000-0004-0000-0000-000038000000}"/>
    <hyperlink ref="C114:C115" r:id="rId15" display="Tıklayınız" xr:uid="{37B3CD9D-01D5-4550-936B-E3F7401A79E6}"/>
    <hyperlink ref="C37" r:id="rId16" xr:uid="{BDB4DD8C-8A0A-4DCD-ADC5-12F74EF62B98}"/>
    <hyperlink ref="B325" r:id="rId17" xr:uid="{93D6F6B9-E484-4DCB-96B6-DB97B80A60E6}"/>
    <hyperlink ref="C40" r:id="rId18" xr:uid="{085A6A9A-B722-41A6-B891-2F30A842B461}"/>
    <hyperlink ref="C16" r:id="rId19" display="https://www.tuvturk.com.tr/arac-muayene-fiyat-listesi.aspx" xr:uid="{1B6687D5-D558-450C-B51D-ACD91F62B658}"/>
    <hyperlink ref="B58" r:id="rId20" xr:uid="{6A53EC59-9CF1-4D1B-9B9E-5AD0D0D9904E}"/>
    <hyperlink ref="B63" r:id="rId21" display="Basit Usule Tabi Olmanın Özel Şartlarını Belirleyen Hadler       (GVK Tebliği Sıra No:329)" xr:uid="{EC1A9CB5-C573-41E7-990F-7131824FCAF3}"/>
    <hyperlink ref="B69" r:id="rId22" display="Bilanço Hesabı Esasına Göre Defter Tutma Hadleri (VUK Genel Tebliği Sıra No: 577)" xr:uid="{29B00C2E-A149-43E7-A7BC-6A84D7B9B8D9}"/>
    <hyperlink ref="B76" r:id="rId23" xr:uid="{E9BE9A4A-4F42-4F70-8086-46BA5DBFFC92}"/>
    <hyperlink ref="B99" r:id="rId24" display="VUK Tebliği Sıra No:577" xr:uid="{BD263816-C254-46EA-A710-CB5C2FCB275D}"/>
    <hyperlink ref="B139" r:id="rId25" xr:uid="{462DE964-AB68-4F7E-8E17-D4EAA6E19B16}"/>
    <hyperlink ref="C154" r:id="rId26" location=":~:text=2024%20y%C4%B1l%C4%B1%20aktif%20toplam%C4%B1%20191.697,mali%20tablolar%C4%B1%20da%20eklemeleri%20gerekmektedir." xr:uid="{998CD047-909C-4E9B-AB05-099387E4AB9E}"/>
    <hyperlink ref="C149" r:id="rId27" xr:uid="{A870EA86-E807-4CD2-952A-D106327F1DB8}"/>
    <hyperlink ref="B187" r:id="rId28" display="50 ve Daha Fazla İşçi Çalıştırılan İşyerleri İçin Zorunlu İstihdam Oranları             (4857 Kan.30 Md)" xr:uid="{9B1C1CCB-2D5F-4054-9C31-6CA8078491F9}"/>
    <hyperlink ref="B212" r:id="rId29" display="Gelir Vergisi Tarifesi  (GVK Tebliği Seri No:329)" xr:uid="{86DDEF1B-9E3E-4DA2-8EF4-11D57B940373}"/>
    <hyperlink ref="C263" r:id="rId30" xr:uid="{6A5EADCF-6171-4CC7-B373-3D0BF32E3592}"/>
    <hyperlink ref="B290" r:id="rId31" xr:uid="{EC3D9460-1C60-4CED-9DC1-FDE7881C0C09}"/>
    <hyperlink ref="B319" r:id="rId32" xr:uid="{C1956136-FC59-4688-BE45-29E674F590A5}"/>
    <hyperlink ref="C337" r:id="rId33" xr:uid="{B540165A-CBDD-4638-8E71-3747808F0BD1}"/>
    <hyperlink ref="B366" r:id="rId34" xr:uid="{AB78B51C-E752-45E5-8153-4DEA0730DB41}"/>
    <hyperlink ref="B369" r:id="rId35" xr:uid="{0E337D0B-0A03-4FC3-86FC-7FA34EB57FC2}"/>
    <hyperlink ref="C104:C105" r:id="rId36" display="Tıklayınız" xr:uid="{0BC2689B-9568-42FE-BA95-0A3ACEE724FF}"/>
    <hyperlink ref="C26:C27" location="'Asgari Ücretler 2007 - 2025'!A1" display="Tıklayınız" xr:uid="{B77E9B05-5214-4F42-9C6C-D6F14B856265}"/>
    <hyperlink ref="C8:C9" r:id="rId37" display="Tıklayınız" xr:uid="{00000000-0004-0000-0000-000031000000}"/>
    <hyperlink ref="B241" r:id="rId38" xr:uid="{50D84505-4298-441A-B4BF-A9EF307CC6D5}"/>
    <hyperlink ref="B272" r:id="rId39" display="Mesken Kira Gelirlerinde İstisna(GVK Tebliği Seri No:329)" xr:uid="{ABDA3DF1-EB2F-4D0D-90A3-8E7FC0A18D6A}"/>
    <hyperlink ref="C280:C281" r:id="rId40" display="Tıklayınız" xr:uid="{00000000-0004-0000-0000-000034000000}"/>
    <hyperlink ref="B283" r:id="rId41" xr:uid="{6BE5BB2F-2965-482A-81FC-21D3C87B1E13}"/>
    <hyperlink ref="B11" r:id="rId42" xr:uid="{73F5E05A-C5E8-44A0-BE60-E0B725B76772}"/>
    <hyperlink ref="B13" r:id="rId43" xr:uid="{253AEFA8-8A11-47E0-A054-AA879C616803}"/>
    <hyperlink ref="B99:C99" r:id="rId44" display="VUK Tebliği Sıra No:577" xr:uid="{7DAB8AE1-8F99-4C27-B260-54A6DB455986}"/>
    <hyperlink ref="B243" r:id="rId45" xr:uid="{E58ACEC2-96FB-455B-BD5E-AF2B62B15C1F}"/>
    <hyperlink ref="C275:C276" r:id="rId46" display="Tıklayınız" xr:uid="{56F22A78-DDF9-41EF-A61C-B6A53FE044C0}"/>
    <hyperlink ref="C398" r:id="rId47" xr:uid="{FE69045C-99B6-4794-A650-48674B24C729}"/>
    <hyperlink ref="C300" r:id="rId48" xr:uid="{96C6B524-2C2E-46CA-BB2C-D65485AC662E}"/>
  </hyperlinks>
  <pageMargins left="0.25" right="0.25" top="0.75" bottom="0.75" header="0.3" footer="0.3"/>
  <pageSetup paperSize="9" scale="95" orientation="landscape" r:id="rId49"/>
  <drawing r:id="rId5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ayfa10"/>
  <dimension ref="B1:F17"/>
  <sheetViews>
    <sheetView showGridLines="0" zoomScale="85" zoomScaleNormal="85" workbookViewId="0">
      <selection activeCell="K10" sqref="K10"/>
    </sheetView>
  </sheetViews>
  <sheetFormatPr defaultRowHeight="15" x14ac:dyDescent="0.25"/>
  <cols>
    <col min="1" max="1" width="5" customWidth="1"/>
    <col min="2" max="2" width="29.85546875" customWidth="1"/>
    <col min="3" max="3" width="60.5703125" customWidth="1"/>
    <col min="4" max="4" width="36.85546875" customWidth="1"/>
  </cols>
  <sheetData>
    <row r="1" spans="2:6" ht="15.75" thickBot="1" x14ac:dyDescent="0.3"/>
    <row r="2" spans="2:6" ht="18.75" x14ac:dyDescent="0.25">
      <c r="B2" s="677" t="s">
        <v>487</v>
      </c>
      <c r="C2" s="678"/>
      <c r="D2" s="679"/>
    </row>
    <row r="3" spans="2:6" ht="15.75" x14ac:dyDescent="0.25">
      <c r="B3" s="116"/>
      <c r="C3" s="78"/>
      <c r="D3" s="214"/>
    </row>
    <row r="4" spans="2:6" ht="15.75" x14ac:dyDescent="0.25">
      <c r="B4" s="215" t="s">
        <v>488</v>
      </c>
      <c r="C4" s="216" t="s">
        <v>489</v>
      </c>
      <c r="D4" s="217" t="s">
        <v>490</v>
      </c>
    </row>
    <row r="5" spans="2:6" ht="94.5" x14ac:dyDescent="0.25">
      <c r="B5" s="111" t="s">
        <v>491</v>
      </c>
      <c r="C5" s="111" t="s">
        <v>1840</v>
      </c>
      <c r="D5" s="111" t="s">
        <v>492</v>
      </c>
      <c r="F5" s="374"/>
    </row>
    <row r="6" spans="2:6" ht="31.5" x14ac:dyDescent="0.25">
      <c r="B6" s="115" t="s">
        <v>493</v>
      </c>
      <c r="C6" s="111" t="s">
        <v>494</v>
      </c>
      <c r="D6" s="111" t="s">
        <v>492</v>
      </c>
    </row>
    <row r="7" spans="2:6" ht="31.5" x14ac:dyDescent="0.25">
      <c r="B7" s="115" t="s">
        <v>495</v>
      </c>
      <c r="C7" s="111" t="s">
        <v>494</v>
      </c>
      <c r="D7" s="111" t="s">
        <v>492</v>
      </c>
    </row>
    <row r="8" spans="2:6" ht="31.5" x14ac:dyDescent="0.25">
      <c r="B8" s="115" t="s">
        <v>496</v>
      </c>
      <c r="C8" s="111" t="s">
        <v>494</v>
      </c>
      <c r="D8" s="111" t="s">
        <v>492</v>
      </c>
      <c r="F8" s="310"/>
    </row>
    <row r="9" spans="2:6" ht="31.5" x14ac:dyDescent="0.25">
      <c r="B9" s="111" t="s">
        <v>497</v>
      </c>
      <c r="C9" s="111" t="s">
        <v>494</v>
      </c>
      <c r="D9" s="111" t="s">
        <v>492</v>
      </c>
    </row>
    <row r="10" spans="2:6" ht="31.5" x14ac:dyDescent="0.25">
      <c r="B10" s="111" t="s">
        <v>498</v>
      </c>
      <c r="C10" s="111" t="s">
        <v>494</v>
      </c>
      <c r="D10" s="111" t="s">
        <v>492</v>
      </c>
    </row>
    <row r="11" spans="2:6" ht="31.5" x14ac:dyDescent="0.25">
      <c r="B11" s="111" t="s">
        <v>499</v>
      </c>
      <c r="C11" s="111" t="s">
        <v>494</v>
      </c>
      <c r="D11" s="111" t="s">
        <v>492</v>
      </c>
    </row>
    <row r="12" spans="2:6" ht="31.5" x14ac:dyDescent="0.25">
      <c r="B12" s="111" t="s">
        <v>500</v>
      </c>
      <c r="C12" s="111" t="s">
        <v>494</v>
      </c>
      <c r="D12" s="111" t="s">
        <v>492</v>
      </c>
    </row>
    <row r="13" spans="2:6" ht="31.5" x14ac:dyDescent="0.25">
      <c r="B13" s="111" t="s">
        <v>501</v>
      </c>
      <c r="C13" s="111" t="s">
        <v>502</v>
      </c>
      <c r="D13" s="111" t="s">
        <v>503</v>
      </c>
    </row>
    <row r="14" spans="2:6" ht="31.5" x14ac:dyDescent="0.25">
      <c r="B14" s="111" t="s">
        <v>504</v>
      </c>
      <c r="C14" s="111" t="s">
        <v>505</v>
      </c>
      <c r="D14" s="111" t="s">
        <v>503</v>
      </c>
    </row>
    <row r="15" spans="2:6" ht="47.25" x14ac:dyDescent="0.25">
      <c r="B15" s="111" t="s">
        <v>506</v>
      </c>
      <c r="C15" s="111" t="s">
        <v>507</v>
      </c>
      <c r="D15" s="111" t="s">
        <v>503</v>
      </c>
    </row>
    <row r="16" spans="2:6" ht="31.5" x14ac:dyDescent="0.25">
      <c r="B16" s="111" t="s">
        <v>508</v>
      </c>
      <c r="C16" s="111" t="s">
        <v>509</v>
      </c>
      <c r="D16" s="111" t="s">
        <v>510</v>
      </c>
    </row>
    <row r="17" spans="2:4" ht="31.5" x14ac:dyDescent="0.25">
      <c r="B17" s="111" t="s">
        <v>511</v>
      </c>
      <c r="C17" s="111" t="s">
        <v>512</v>
      </c>
      <c r="D17" s="111" t="s">
        <v>510</v>
      </c>
    </row>
  </sheetData>
  <sheetProtection algorithmName="SHA-512" hashValue="5LNvaTak8NgDltoAzuB0+tH1l5WRTurLACrYFBRKL/oNOLfcjkuCnNp31VVQ2exHxOsjE5Lq+dyGAYs+mM/D9A==" saltValue="fcS6SWgYhv9xirwWXxvP/Q==" spinCount="100000" sheet="1" selectLockedCells="1" selectUnlockedCells="1"/>
  <mergeCells count="1">
    <mergeCell ref="B2:D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ayfa11"/>
  <dimension ref="A1:F63"/>
  <sheetViews>
    <sheetView showGridLines="0" zoomScaleNormal="100" workbookViewId="0"/>
  </sheetViews>
  <sheetFormatPr defaultRowHeight="15" x14ac:dyDescent="0.25"/>
  <cols>
    <col min="2" max="2" width="26" customWidth="1"/>
    <col min="3" max="3" width="20.28515625" style="2" customWidth="1"/>
    <col min="4" max="4" width="24.7109375" style="2" customWidth="1"/>
    <col min="5" max="5" width="9.140625" style="2" customWidth="1"/>
    <col min="7" max="7" width="8.85546875" customWidth="1"/>
  </cols>
  <sheetData>
    <row r="1" spans="2:4" ht="15.75" thickBot="1" x14ac:dyDescent="0.3"/>
    <row r="2" spans="2:4" ht="40.15" customHeight="1" x14ac:dyDescent="0.25">
      <c r="B2" s="682" t="s">
        <v>513</v>
      </c>
      <c r="C2" s="683"/>
      <c r="D2" s="684"/>
    </row>
    <row r="3" spans="2:4" ht="14.45" customHeight="1" x14ac:dyDescent="0.25">
      <c r="B3" s="685" t="s">
        <v>514</v>
      </c>
      <c r="C3" s="680" t="s">
        <v>515</v>
      </c>
      <c r="D3" s="681" t="s">
        <v>516</v>
      </c>
    </row>
    <row r="4" spans="2:4" ht="5.45" customHeight="1" x14ac:dyDescent="0.25">
      <c r="B4" s="685"/>
      <c r="C4" s="680"/>
      <c r="D4" s="681"/>
    </row>
    <row r="5" spans="2:4" hidden="1" x14ac:dyDescent="0.25">
      <c r="B5" s="685"/>
      <c r="C5" s="680"/>
      <c r="D5" s="681"/>
    </row>
    <row r="6" spans="2:4" x14ac:dyDescent="0.25">
      <c r="B6" s="107">
        <v>32874</v>
      </c>
      <c r="C6" s="515">
        <v>40</v>
      </c>
      <c r="D6" s="516">
        <v>45</v>
      </c>
    </row>
    <row r="7" spans="2:4" x14ac:dyDescent="0.25">
      <c r="B7" s="107">
        <v>33136</v>
      </c>
      <c r="C7" s="515">
        <v>43</v>
      </c>
      <c r="D7" s="516">
        <v>48.25</v>
      </c>
    </row>
    <row r="8" spans="2:4" x14ac:dyDescent="0.25">
      <c r="B8" s="107">
        <v>33200</v>
      </c>
      <c r="C8" s="515">
        <v>45</v>
      </c>
      <c r="D8" s="516">
        <v>50.75</v>
      </c>
    </row>
    <row r="9" spans="2:4" x14ac:dyDescent="0.25">
      <c r="B9" s="107">
        <v>33284</v>
      </c>
      <c r="C9" s="515">
        <v>48</v>
      </c>
      <c r="D9" s="516">
        <v>54.5</v>
      </c>
    </row>
    <row r="10" spans="2:4" x14ac:dyDescent="0.25">
      <c r="B10" s="107">
        <v>34361</v>
      </c>
      <c r="C10" s="515">
        <v>56</v>
      </c>
      <c r="D10" s="516">
        <v>65</v>
      </c>
    </row>
    <row r="11" spans="2:4" x14ac:dyDescent="0.25">
      <c r="B11" s="107">
        <v>34445</v>
      </c>
      <c r="C11" s="515">
        <v>79</v>
      </c>
      <c r="D11" s="516">
        <v>98</v>
      </c>
    </row>
    <row r="12" spans="2:4" x14ac:dyDescent="0.25">
      <c r="B12" s="107">
        <v>34527</v>
      </c>
      <c r="C12" s="515">
        <v>70</v>
      </c>
      <c r="D12" s="516">
        <v>85</v>
      </c>
    </row>
    <row r="13" spans="2:4" x14ac:dyDescent="0.25">
      <c r="B13" s="107">
        <v>34542</v>
      </c>
      <c r="C13" s="515">
        <v>63</v>
      </c>
      <c r="D13" s="516">
        <v>75</v>
      </c>
    </row>
    <row r="14" spans="2:4" x14ac:dyDescent="0.25">
      <c r="B14" s="107">
        <v>34608</v>
      </c>
      <c r="C14" s="515">
        <v>55</v>
      </c>
      <c r="D14" s="516">
        <v>64</v>
      </c>
    </row>
    <row r="15" spans="2:4" x14ac:dyDescent="0.25">
      <c r="B15" s="107">
        <v>34860</v>
      </c>
      <c r="C15" s="515">
        <v>52</v>
      </c>
      <c r="D15" s="516">
        <v>60</v>
      </c>
    </row>
    <row r="16" spans="2:4" x14ac:dyDescent="0.25">
      <c r="B16" s="107">
        <v>34912</v>
      </c>
      <c r="C16" s="515">
        <v>50</v>
      </c>
      <c r="D16" s="516">
        <v>57</v>
      </c>
    </row>
    <row r="17" spans="2:4" x14ac:dyDescent="0.25">
      <c r="B17" s="107">
        <v>35644</v>
      </c>
      <c r="C17" s="515">
        <v>67</v>
      </c>
      <c r="D17" s="516">
        <v>80</v>
      </c>
    </row>
    <row r="18" spans="2:4" x14ac:dyDescent="0.25">
      <c r="B18" s="107">
        <v>36524</v>
      </c>
      <c r="C18" s="515">
        <v>60</v>
      </c>
      <c r="D18" s="516">
        <v>70</v>
      </c>
    </row>
    <row r="19" spans="2:4" x14ac:dyDescent="0.25">
      <c r="B19" s="107">
        <v>37393</v>
      </c>
      <c r="C19" s="515">
        <v>55</v>
      </c>
      <c r="D19" s="516">
        <v>64</v>
      </c>
    </row>
    <row r="20" spans="2:4" x14ac:dyDescent="0.25">
      <c r="B20" s="107">
        <v>37786</v>
      </c>
      <c r="C20" s="515">
        <v>50</v>
      </c>
      <c r="D20" s="516">
        <v>57</v>
      </c>
    </row>
    <row r="21" spans="2:4" x14ac:dyDescent="0.25">
      <c r="B21" s="107">
        <v>37902</v>
      </c>
      <c r="C21" s="515">
        <v>43</v>
      </c>
      <c r="D21" s="516">
        <v>48</v>
      </c>
    </row>
    <row r="22" spans="2:4" x14ac:dyDescent="0.25">
      <c r="B22" s="107">
        <v>38153</v>
      </c>
      <c r="C22" s="515">
        <v>38</v>
      </c>
      <c r="D22" s="516">
        <v>42</v>
      </c>
    </row>
    <row r="23" spans="2:4" x14ac:dyDescent="0.25">
      <c r="B23" s="107">
        <v>38365</v>
      </c>
      <c r="C23" s="515">
        <v>32</v>
      </c>
      <c r="D23" s="516">
        <v>35</v>
      </c>
    </row>
    <row r="24" spans="2:4" x14ac:dyDescent="0.25">
      <c r="B24" s="107">
        <v>38497</v>
      </c>
      <c r="C24" s="515">
        <v>28</v>
      </c>
      <c r="D24" s="516">
        <v>30</v>
      </c>
    </row>
    <row r="25" spans="2:4" x14ac:dyDescent="0.25">
      <c r="B25" s="107">
        <v>38706</v>
      </c>
      <c r="C25" s="515">
        <v>23</v>
      </c>
      <c r="D25" s="516">
        <v>25</v>
      </c>
    </row>
    <row r="26" spans="2:4" x14ac:dyDescent="0.25">
      <c r="B26" s="107">
        <v>39071</v>
      </c>
      <c r="C26" s="515">
        <v>27</v>
      </c>
      <c r="D26" s="516">
        <v>29</v>
      </c>
    </row>
    <row r="27" spans="2:4" x14ac:dyDescent="0.25">
      <c r="B27" s="107">
        <v>39444</v>
      </c>
      <c r="C27" s="515">
        <v>25</v>
      </c>
      <c r="D27" s="516">
        <v>27</v>
      </c>
    </row>
    <row r="28" spans="2:4" x14ac:dyDescent="0.25">
      <c r="B28" s="107">
        <v>39912</v>
      </c>
      <c r="C28" s="515">
        <v>19</v>
      </c>
      <c r="D28" s="516">
        <v>20</v>
      </c>
    </row>
    <row r="29" spans="2:4" x14ac:dyDescent="0.25">
      <c r="B29" s="107">
        <v>39976</v>
      </c>
      <c r="C29" s="515">
        <v>18</v>
      </c>
      <c r="D29" s="516">
        <v>19</v>
      </c>
    </row>
    <row r="30" spans="2:4" x14ac:dyDescent="0.25">
      <c r="B30" s="107">
        <v>40169</v>
      </c>
      <c r="C30" s="515">
        <v>15</v>
      </c>
      <c r="D30" s="516">
        <v>16</v>
      </c>
    </row>
    <row r="31" spans="2:4" x14ac:dyDescent="0.25">
      <c r="B31" s="107">
        <v>40542</v>
      </c>
      <c r="C31" s="515">
        <v>14</v>
      </c>
      <c r="D31" s="516">
        <v>15</v>
      </c>
    </row>
    <row r="32" spans="2:4" x14ac:dyDescent="0.25">
      <c r="B32" s="107">
        <v>40906</v>
      </c>
      <c r="C32" s="515">
        <v>17</v>
      </c>
      <c r="D32" s="516">
        <v>17.75</v>
      </c>
    </row>
    <row r="33" spans="2:6" x14ac:dyDescent="0.25">
      <c r="B33" s="107">
        <v>41079</v>
      </c>
      <c r="C33" s="515">
        <v>16</v>
      </c>
      <c r="D33" s="516">
        <v>16.5</v>
      </c>
    </row>
    <row r="34" spans="2:6" x14ac:dyDescent="0.25">
      <c r="B34" s="107">
        <v>41263</v>
      </c>
      <c r="C34" s="515">
        <v>13.5</v>
      </c>
      <c r="D34" s="516">
        <v>13.75</v>
      </c>
    </row>
    <row r="35" spans="2:6" x14ac:dyDescent="0.25">
      <c r="B35" s="107">
        <v>41446</v>
      </c>
      <c r="C35" s="515">
        <v>9.5</v>
      </c>
      <c r="D35" s="516">
        <v>11</v>
      </c>
    </row>
    <row r="36" spans="2:6" x14ac:dyDescent="0.25">
      <c r="B36" s="107">
        <v>41635</v>
      </c>
      <c r="C36" s="515">
        <v>10.25</v>
      </c>
      <c r="D36" s="516">
        <v>11.75</v>
      </c>
    </row>
    <row r="37" spans="2:6" x14ac:dyDescent="0.25">
      <c r="B37" s="107">
        <v>41987</v>
      </c>
      <c r="C37" s="515">
        <v>9</v>
      </c>
      <c r="D37" s="516">
        <v>10.5</v>
      </c>
    </row>
    <row r="38" spans="2:6" x14ac:dyDescent="0.25">
      <c r="B38" s="107">
        <v>42735</v>
      </c>
      <c r="C38" s="515">
        <v>8.75</v>
      </c>
      <c r="D38" s="516">
        <v>9.75</v>
      </c>
    </row>
    <row r="39" spans="2:6" x14ac:dyDescent="0.25">
      <c r="B39" s="108">
        <v>43280</v>
      </c>
      <c r="C39" s="517">
        <v>18.5</v>
      </c>
      <c r="D39" s="518">
        <v>19.5</v>
      </c>
    </row>
    <row r="40" spans="2:6" x14ac:dyDescent="0.25">
      <c r="B40" s="109">
        <v>43749</v>
      </c>
      <c r="C40" s="519" t="s">
        <v>517</v>
      </c>
      <c r="D40" s="520">
        <v>18.25</v>
      </c>
    </row>
    <row r="41" spans="2:6" ht="15.75" x14ac:dyDescent="0.25">
      <c r="B41" s="110">
        <v>43820</v>
      </c>
      <c r="C41" s="521">
        <v>12.75</v>
      </c>
      <c r="D41" s="522">
        <v>13.75</v>
      </c>
      <c r="E41" s="47"/>
      <c r="F41" s="47"/>
    </row>
    <row r="42" spans="2:6" ht="15.75" x14ac:dyDescent="0.25">
      <c r="B42" s="110">
        <v>43995</v>
      </c>
      <c r="C42" s="523">
        <v>9</v>
      </c>
      <c r="D42" s="524">
        <v>10</v>
      </c>
      <c r="E42" s="47"/>
      <c r="F42" s="47"/>
    </row>
    <row r="43" spans="2:6" ht="15.75" x14ac:dyDescent="0.25">
      <c r="B43" s="110">
        <v>44184</v>
      </c>
      <c r="C43" s="521">
        <v>15.75</v>
      </c>
      <c r="D43" s="522">
        <v>16.75</v>
      </c>
      <c r="E43" s="47"/>
      <c r="F43" s="47"/>
    </row>
    <row r="44" spans="2:6" ht="15.75" x14ac:dyDescent="0.25">
      <c r="B44" s="110">
        <v>44561</v>
      </c>
      <c r="C44" s="521">
        <v>14.75</v>
      </c>
      <c r="D44" s="522">
        <v>15.75</v>
      </c>
      <c r="E44" s="47"/>
      <c r="F44" s="47"/>
    </row>
    <row r="45" spans="2:6" ht="15.75" x14ac:dyDescent="0.25">
      <c r="B45" s="109">
        <v>44926</v>
      </c>
      <c r="C45" s="519">
        <v>9.75</v>
      </c>
      <c r="D45" s="520">
        <v>10.75</v>
      </c>
      <c r="E45" s="47"/>
      <c r="F45" s="47"/>
    </row>
    <row r="46" spans="2:6" ht="15.75" x14ac:dyDescent="0.25">
      <c r="B46" s="352">
        <v>45101</v>
      </c>
      <c r="C46" s="519">
        <v>15.75</v>
      </c>
      <c r="D46" s="520">
        <v>16.75</v>
      </c>
      <c r="E46" s="47"/>
      <c r="F46" s="47"/>
    </row>
    <row r="47" spans="2:6" ht="15.75" x14ac:dyDescent="0.25">
      <c r="B47" s="110">
        <v>45170</v>
      </c>
      <c r="C47" s="519">
        <v>25.75</v>
      </c>
      <c r="D47" s="520">
        <v>26.75</v>
      </c>
      <c r="E47" s="47"/>
      <c r="F47" s="47"/>
    </row>
    <row r="48" spans="2:6" ht="15.75" x14ac:dyDescent="0.25">
      <c r="B48" s="109">
        <v>45197</v>
      </c>
      <c r="C48" s="519">
        <v>30.75</v>
      </c>
      <c r="D48" s="520">
        <v>31.75</v>
      </c>
      <c r="E48" s="47"/>
      <c r="F48" s="47"/>
    </row>
    <row r="49" spans="1:6" ht="15.75" x14ac:dyDescent="0.25">
      <c r="B49" s="352">
        <v>45231</v>
      </c>
      <c r="C49" s="525">
        <v>35.75</v>
      </c>
      <c r="D49" s="520">
        <v>36.75</v>
      </c>
      <c r="E49" s="47"/>
      <c r="F49" s="47"/>
    </row>
    <row r="50" spans="1:6" ht="15.75" x14ac:dyDescent="0.25">
      <c r="A50" s="165"/>
      <c r="B50" s="353">
        <v>45261</v>
      </c>
      <c r="C50" s="521">
        <v>40.75</v>
      </c>
      <c r="D50" s="526">
        <v>41.75</v>
      </c>
      <c r="E50" s="47"/>
      <c r="F50" s="47"/>
    </row>
    <row r="51" spans="1:6" ht="15.75" x14ac:dyDescent="0.25">
      <c r="A51" s="165"/>
      <c r="B51" s="354">
        <v>45283</v>
      </c>
      <c r="C51" s="519">
        <v>43.25</v>
      </c>
      <c r="D51" s="520">
        <v>44.25</v>
      </c>
      <c r="E51" s="47"/>
      <c r="F51" s="47"/>
    </row>
    <row r="52" spans="1:6" ht="15.75" x14ac:dyDescent="0.25">
      <c r="A52" s="165"/>
      <c r="B52" s="353">
        <v>45383</v>
      </c>
      <c r="C52" s="521">
        <v>50.75</v>
      </c>
      <c r="D52" s="526">
        <v>51.75</v>
      </c>
      <c r="E52" s="47"/>
      <c r="F52" s="47"/>
    </row>
    <row r="53" spans="1:6" ht="15.75" x14ac:dyDescent="0.25">
      <c r="A53" s="165"/>
      <c r="B53" s="354">
        <v>45654</v>
      </c>
      <c r="C53" s="519">
        <v>48.25</v>
      </c>
      <c r="D53" s="520">
        <v>49.25</v>
      </c>
      <c r="E53" s="47"/>
      <c r="F53" s="47"/>
    </row>
    <row r="54" spans="1:6" ht="15.75" x14ac:dyDescent="0.25">
      <c r="A54" s="165"/>
      <c r="B54" s="354">
        <v>45724</v>
      </c>
      <c r="C54" s="519">
        <v>43.25</v>
      </c>
      <c r="D54" s="520">
        <v>44.25</v>
      </c>
      <c r="E54" s="47"/>
      <c r="F54" s="47"/>
    </row>
    <row r="55" spans="1:6" ht="15.75" x14ac:dyDescent="0.25">
      <c r="A55" s="165"/>
      <c r="B55" s="354">
        <v>45917</v>
      </c>
      <c r="C55" s="519">
        <v>41.25</v>
      </c>
      <c r="D55" s="520">
        <v>42.25</v>
      </c>
      <c r="E55" s="47"/>
      <c r="F55" s="47"/>
    </row>
    <row r="56" spans="1:6" ht="15.75" x14ac:dyDescent="0.25">
      <c r="A56" s="165"/>
      <c r="B56" s="512">
        <v>46011</v>
      </c>
      <c r="C56" s="513">
        <v>38.75</v>
      </c>
      <c r="D56" s="514">
        <v>39.75</v>
      </c>
      <c r="E56" s="47"/>
      <c r="F56" s="47"/>
    </row>
    <row r="57" spans="1:6" ht="15.75" x14ac:dyDescent="0.25">
      <c r="B57" s="385"/>
      <c r="C57" s="312"/>
      <c r="D57" s="312"/>
      <c r="E57" s="47"/>
      <c r="F57" s="47"/>
    </row>
    <row r="58" spans="1:6" ht="19.899999999999999" customHeight="1" x14ac:dyDescent="0.25">
      <c r="D58" s="312" t="s">
        <v>1728</v>
      </c>
    </row>
    <row r="59" spans="1:6" ht="16.5" x14ac:dyDescent="0.25">
      <c r="B59" s="61" t="s">
        <v>518</v>
      </c>
    </row>
    <row r="60" spans="1:6" ht="15.75" x14ac:dyDescent="0.25">
      <c r="B60" s="47"/>
    </row>
    <row r="61" spans="1:6" ht="15.75" x14ac:dyDescent="0.25">
      <c r="B61" s="47" t="s">
        <v>519</v>
      </c>
    </row>
    <row r="63" spans="1:6" x14ac:dyDescent="0.25">
      <c r="B63" s="357" t="s">
        <v>1947</v>
      </c>
    </row>
  </sheetData>
  <sheetProtection algorithmName="SHA-512" hashValue="JtREeWp86LtY0a+fd2bwK128658cLTxuRa7vOa2n+FpP4VCi/GEP0JFyfpmolpqO2xfnDaa+SFzcDZpTuwSqDA==" saltValue="scxRjM4xbFLOCN2jt9bheA==" spinCount="100000" sheet="1" selectLockedCells="1" selectUnlockedCells="1"/>
  <mergeCells count="4">
    <mergeCell ref="C3:C5"/>
    <mergeCell ref="D3:D5"/>
    <mergeCell ref="B2:D2"/>
    <mergeCell ref="B3:B5"/>
  </mergeCells>
  <hyperlinks>
    <hyperlink ref="B63" r:id="rId1" display="https://www.tcmb.gov.tr/wps/wcm/connect/TR/TCMB+TR/Main+Menu/Temel+Faaliyetler/Para+Politikasi/Reeskont+ve+Avans+Faiz+Oranlari" xr:uid="{669FD1E2-8465-4DD1-A67A-18008971550A}"/>
  </hyperlinks>
  <pageMargins left="0.7" right="0.7" top="0.75" bottom="0.75" header="0.3" footer="0.3"/>
  <pageSetup paperSize="9" orientation="portrait" horizontalDpi="4294967294" verticalDpi="4294967294"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ayfa13"/>
  <dimension ref="A1:T34"/>
  <sheetViews>
    <sheetView showGridLines="0" zoomScaleNormal="100" workbookViewId="0">
      <selection activeCell="V10" sqref="V9:V10"/>
    </sheetView>
  </sheetViews>
  <sheetFormatPr defaultColWidth="9.140625" defaultRowHeight="15" x14ac:dyDescent="0.25"/>
  <cols>
    <col min="1" max="1" width="9.140625" style="1"/>
    <col min="2" max="2" width="9.140625" style="37"/>
    <col min="3" max="9" width="9.140625" style="1"/>
    <col min="10" max="10" width="7" style="1" bestFit="1" customWidth="1"/>
    <col min="11" max="13" width="9.140625" style="1"/>
    <col min="14" max="14" width="9.5703125" style="1" bestFit="1" customWidth="1"/>
    <col min="15" max="17" width="9.140625" style="1"/>
    <col min="18" max="18" width="9.140625" style="539"/>
    <col min="19" max="16384" width="9.140625" style="1"/>
  </cols>
  <sheetData>
    <row r="1" spans="1:20" ht="15.75" thickBot="1" x14ac:dyDescent="0.3"/>
    <row r="2" spans="1:20" x14ac:dyDescent="0.25">
      <c r="B2" s="256"/>
      <c r="C2" s="686" t="s">
        <v>520</v>
      </c>
      <c r="D2" s="686"/>
      <c r="E2" s="686"/>
      <c r="F2" s="686"/>
      <c r="G2" s="686"/>
      <c r="H2" s="686"/>
      <c r="I2" s="686"/>
      <c r="J2" s="686"/>
      <c r="K2" s="686"/>
      <c r="L2" s="252"/>
      <c r="M2" s="252"/>
      <c r="N2" s="252"/>
      <c r="O2" s="252"/>
      <c r="P2" s="252"/>
      <c r="Q2" s="252"/>
      <c r="R2" s="540"/>
    </row>
    <row r="3" spans="1:20" x14ac:dyDescent="0.25">
      <c r="B3" s="689" t="s">
        <v>521</v>
      </c>
      <c r="C3" s="692"/>
      <c r="D3" s="692"/>
      <c r="E3" s="692"/>
      <c r="F3" s="692"/>
      <c r="G3" s="692"/>
      <c r="H3" s="692"/>
      <c r="I3" s="692"/>
      <c r="J3" s="692"/>
      <c r="K3" s="692"/>
      <c r="L3" s="692"/>
      <c r="R3" s="541"/>
      <c r="T3" s="357"/>
    </row>
    <row r="4" spans="1:20" ht="15" customHeight="1" thickBot="1" x14ac:dyDescent="0.3">
      <c r="B4" s="690" t="s">
        <v>522</v>
      </c>
      <c r="C4" s="693"/>
      <c r="D4" s="693"/>
      <c r="E4" s="693"/>
      <c r="F4" s="693"/>
      <c r="G4" s="693"/>
      <c r="H4" s="693"/>
      <c r="I4" s="693"/>
      <c r="J4" s="693"/>
      <c r="K4" s="693"/>
      <c r="L4" s="693"/>
      <c r="M4" s="253"/>
      <c r="N4" s="253"/>
      <c r="O4" s="253"/>
      <c r="P4" s="253"/>
      <c r="Q4" s="253"/>
      <c r="R4" s="541"/>
    </row>
    <row r="5" spans="1:20" ht="15.75" customHeight="1" thickBot="1" x14ac:dyDescent="0.3">
      <c r="B5" s="85" t="s">
        <v>523</v>
      </c>
      <c r="C5" s="84">
        <v>2010</v>
      </c>
      <c r="D5" s="84">
        <v>2011</v>
      </c>
      <c r="E5" s="84">
        <v>2012</v>
      </c>
      <c r="F5" s="84">
        <v>2013</v>
      </c>
      <c r="G5" s="84">
        <v>2014</v>
      </c>
      <c r="H5" s="84">
        <v>2015</v>
      </c>
      <c r="I5" s="84">
        <v>2016</v>
      </c>
      <c r="J5" s="84">
        <v>2017</v>
      </c>
      <c r="K5" s="84">
        <v>2018</v>
      </c>
      <c r="L5" s="84">
        <v>2019</v>
      </c>
      <c r="M5" s="84">
        <v>2020</v>
      </c>
      <c r="N5" s="84">
        <v>2021</v>
      </c>
      <c r="O5" s="84">
        <v>2022</v>
      </c>
      <c r="P5" s="313">
        <v>2023</v>
      </c>
      <c r="Q5" s="536">
        <v>2024</v>
      </c>
      <c r="R5" s="84">
        <v>2025</v>
      </c>
    </row>
    <row r="6" spans="1:20" ht="15.75" thickBot="1" x14ac:dyDescent="0.3">
      <c r="B6" s="86" t="s">
        <v>524</v>
      </c>
      <c r="C6" s="68">
        <v>6.3</v>
      </c>
      <c r="D6" s="68">
        <v>10.8</v>
      </c>
      <c r="E6" s="68">
        <v>11.13</v>
      </c>
      <c r="F6" s="68">
        <v>1.88</v>
      </c>
      <c r="G6" s="68">
        <v>10.72</v>
      </c>
      <c r="H6" s="68">
        <v>3.28</v>
      </c>
      <c r="I6" s="68">
        <v>5.94</v>
      </c>
      <c r="J6" s="68">
        <v>13.69</v>
      </c>
      <c r="K6" s="68">
        <v>12.14</v>
      </c>
      <c r="L6" s="68">
        <v>20.350000000000001</v>
      </c>
      <c r="M6" s="68">
        <v>12.15</v>
      </c>
      <c r="N6" s="89">
        <v>14.97</v>
      </c>
      <c r="O6" s="89" t="s">
        <v>1382</v>
      </c>
      <c r="P6" s="89">
        <v>57.68</v>
      </c>
      <c r="Q6" s="537" t="s">
        <v>1794</v>
      </c>
      <c r="R6" s="89" t="s">
        <v>1973</v>
      </c>
    </row>
    <row r="7" spans="1:20" s="41" customFormat="1" ht="15.75" thickBot="1" x14ac:dyDescent="0.3">
      <c r="A7" s="69"/>
      <c r="B7" s="86" t="s">
        <v>525</v>
      </c>
      <c r="C7" s="21">
        <v>6.82</v>
      </c>
      <c r="D7" s="21">
        <v>10.87</v>
      </c>
      <c r="E7" s="21">
        <v>9.15</v>
      </c>
      <c r="F7" s="21">
        <v>1.84</v>
      </c>
      <c r="G7" s="21">
        <v>12.4</v>
      </c>
      <c r="H7" s="21">
        <v>3.1</v>
      </c>
      <c r="I7" s="21">
        <v>4.47</v>
      </c>
      <c r="J7" s="21">
        <v>15.36</v>
      </c>
      <c r="K7" s="66">
        <v>13.71</v>
      </c>
      <c r="L7" s="68">
        <v>19.670000000000002</v>
      </c>
      <c r="M7" s="68">
        <v>12.37</v>
      </c>
      <c r="N7" s="89">
        <v>15.61</v>
      </c>
      <c r="O7" s="89" t="s">
        <v>1383</v>
      </c>
      <c r="P7" s="89">
        <v>55.18</v>
      </c>
      <c r="Q7" s="537" t="s">
        <v>1795</v>
      </c>
      <c r="R7" s="89">
        <v>39.049999999999997</v>
      </c>
    </row>
    <row r="8" spans="1:20" ht="15.75" thickBot="1" x14ac:dyDescent="0.3">
      <c r="B8" s="86" t="s">
        <v>526</v>
      </c>
      <c r="C8" s="21">
        <v>8.58</v>
      </c>
      <c r="D8" s="21">
        <v>10.08</v>
      </c>
      <c r="E8" s="21">
        <v>8.2200000000000006</v>
      </c>
      <c r="F8" s="21">
        <v>2.2999999999999998</v>
      </c>
      <c r="G8" s="21">
        <v>12.31</v>
      </c>
      <c r="H8" s="21">
        <v>3.41</v>
      </c>
      <c r="I8" s="21">
        <v>3.8</v>
      </c>
      <c r="J8" s="21">
        <v>16.09</v>
      </c>
      <c r="K8" s="66">
        <v>14.28</v>
      </c>
      <c r="L8" s="68">
        <v>19.71</v>
      </c>
      <c r="M8" s="68">
        <v>11.86</v>
      </c>
      <c r="N8" s="89">
        <v>16.190000000000001</v>
      </c>
      <c r="O8" s="89" t="s">
        <v>1384</v>
      </c>
      <c r="P8" s="89">
        <v>50.51</v>
      </c>
      <c r="Q8" s="537" t="s">
        <v>1796</v>
      </c>
      <c r="R8" s="89" t="s">
        <v>1974</v>
      </c>
      <c r="S8" s="357"/>
    </row>
    <row r="9" spans="1:20" ht="15.75" thickBot="1" x14ac:dyDescent="0.3">
      <c r="B9" s="86" t="s">
        <v>527</v>
      </c>
      <c r="C9" s="21">
        <v>10.42</v>
      </c>
      <c r="D9" s="21">
        <v>8.2100000000000009</v>
      </c>
      <c r="E9" s="21">
        <v>7.65</v>
      </c>
      <c r="F9" s="21">
        <v>1.7</v>
      </c>
      <c r="G9" s="21">
        <v>12.98</v>
      </c>
      <c r="H9" s="21">
        <v>4.8</v>
      </c>
      <c r="I9" s="21">
        <v>2.87</v>
      </c>
      <c r="J9" s="21">
        <v>16.37</v>
      </c>
      <c r="K9" s="66">
        <v>16.37</v>
      </c>
      <c r="L9" s="68">
        <v>19.5</v>
      </c>
      <c r="M9" s="68" t="s">
        <v>528</v>
      </c>
      <c r="N9" s="89">
        <v>17.14</v>
      </c>
      <c r="O9" s="89" t="s">
        <v>1385</v>
      </c>
      <c r="P9" s="89">
        <v>43.68</v>
      </c>
      <c r="Q9" s="537" t="s">
        <v>1797</v>
      </c>
      <c r="R9" s="89" t="s">
        <v>1975</v>
      </c>
    </row>
    <row r="10" spans="1:20" ht="15.75" thickBot="1" x14ac:dyDescent="0.3">
      <c r="B10" s="86" t="s">
        <v>529</v>
      </c>
      <c r="C10" s="21">
        <v>9.2100000000000009</v>
      </c>
      <c r="D10" s="21">
        <v>9.6300000000000008</v>
      </c>
      <c r="E10" s="21">
        <v>8.06</v>
      </c>
      <c r="F10" s="21">
        <v>2.17</v>
      </c>
      <c r="G10" s="21">
        <v>11.28</v>
      </c>
      <c r="H10" s="21">
        <v>6.52</v>
      </c>
      <c r="I10" s="21">
        <v>3.25</v>
      </c>
      <c r="J10" s="21">
        <v>15.26</v>
      </c>
      <c r="K10" s="66">
        <v>20.16</v>
      </c>
      <c r="L10" s="68">
        <v>18.71</v>
      </c>
      <c r="M10" s="68">
        <v>11.39</v>
      </c>
      <c r="N10" s="89">
        <v>16.59</v>
      </c>
      <c r="O10" s="89" t="s">
        <v>1386</v>
      </c>
      <c r="P10" s="89">
        <v>39.590000000000003</v>
      </c>
      <c r="Q10" s="537" t="s">
        <v>1798</v>
      </c>
      <c r="R10" s="89" t="s">
        <v>1976</v>
      </c>
    </row>
    <row r="11" spans="1:20" ht="15.75" thickBot="1" x14ac:dyDescent="0.3">
      <c r="B11" s="86" t="s">
        <v>530</v>
      </c>
      <c r="C11" s="21">
        <v>7.64</v>
      </c>
      <c r="D11" s="21">
        <v>10.19</v>
      </c>
      <c r="E11" s="21">
        <v>6.44</v>
      </c>
      <c r="F11" s="21">
        <v>5.23</v>
      </c>
      <c r="G11" s="21">
        <v>9.75</v>
      </c>
      <c r="H11" s="21">
        <v>6.73</v>
      </c>
      <c r="I11" s="21">
        <v>3.41</v>
      </c>
      <c r="J11" s="21">
        <v>14.87</v>
      </c>
      <c r="K11" s="66">
        <v>23.71</v>
      </c>
      <c r="L11" s="68">
        <v>15.72</v>
      </c>
      <c r="M11" s="68">
        <v>12.62</v>
      </c>
      <c r="N11" s="89">
        <v>17.53</v>
      </c>
      <c r="O11" s="89" t="s">
        <v>1387</v>
      </c>
      <c r="P11" s="89">
        <v>38.21</v>
      </c>
      <c r="Q11" s="537" t="s">
        <v>1799</v>
      </c>
      <c r="R11" s="89" t="s">
        <v>1977</v>
      </c>
    </row>
    <row r="12" spans="1:20" ht="15.75" thickBot="1" x14ac:dyDescent="0.3">
      <c r="B12" s="86" t="s">
        <v>531</v>
      </c>
      <c r="C12" s="21">
        <v>8.24</v>
      </c>
      <c r="D12" s="21">
        <v>10.34</v>
      </c>
      <c r="E12" s="21">
        <v>6.13</v>
      </c>
      <c r="F12" s="21">
        <v>6.61</v>
      </c>
      <c r="G12" s="21">
        <v>9.4600000000000009</v>
      </c>
      <c r="H12" s="21">
        <v>5.62</v>
      </c>
      <c r="I12" s="21">
        <v>3.96</v>
      </c>
      <c r="J12" s="21">
        <v>15.45</v>
      </c>
      <c r="K12" s="66">
        <v>25</v>
      </c>
      <c r="L12" s="68">
        <v>16.649999999999999</v>
      </c>
      <c r="M12" s="68">
        <v>11.76</v>
      </c>
      <c r="N12" s="89">
        <v>18.95</v>
      </c>
      <c r="O12" s="89" t="s">
        <v>1388</v>
      </c>
      <c r="P12" s="89">
        <v>47.83</v>
      </c>
      <c r="Q12" s="537" t="s">
        <v>1800</v>
      </c>
      <c r="R12" s="89" t="s">
        <v>1978</v>
      </c>
    </row>
    <row r="13" spans="1:20" ht="15.75" thickBot="1" x14ac:dyDescent="0.3">
      <c r="B13" s="86" t="s">
        <v>532</v>
      </c>
      <c r="C13" s="21">
        <v>9.0299999999999994</v>
      </c>
      <c r="D13" s="21">
        <v>11</v>
      </c>
      <c r="E13" s="21">
        <v>4.5599999999999996</v>
      </c>
      <c r="F13" s="21">
        <v>6.38</v>
      </c>
      <c r="G13" s="21">
        <v>9.8800000000000008</v>
      </c>
      <c r="H13" s="21">
        <v>6.21</v>
      </c>
      <c r="I13" s="21">
        <v>3.03</v>
      </c>
      <c r="J13" s="21">
        <v>16.34</v>
      </c>
      <c r="K13" s="66">
        <v>32.130000000000003</v>
      </c>
      <c r="L13" s="68">
        <v>15.01</v>
      </c>
      <c r="M13" s="68">
        <v>11.77</v>
      </c>
      <c r="N13" s="89">
        <v>19.25</v>
      </c>
      <c r="O13" s="89" t="s">
        <v>1389</v>
      </c>
      <c r="P13" s="89">
        <v>58.94</v>
      </c>
      <c r="Q13" s="537" t="s">
        <v>1801</v>
      </c>
      <c r="R13" s="89" t="s">
        <v>1979</v>
      </c>
    </row>
    <row r="14" spans="1:20" ht="15.75" thickBot="1" x14ac:dyDescent="0.3">
      <c r="B14" s="86" t="s">
        <v>533</v>
      </c>
      <c r="C14" s="21">
        <v>8.91</v>
      </c>
      <c r="D14" s="21">
        <v>12.15</v>
      </c>
      <c r="E14" s="21">
        <v>4.03</v>
      </c>
      <c r="F14" s="21">
        <v>6.23</v>
      </c>
      <c r="G14" s="21">
        <v>9.84</v>
      </c>
      <c r="H14" s="21">
        <v>6.92</v>
      </c>
      <c r="I14" s="21">
        <v>1.78</v>
      </c>
      <c r="J14" s="21">
        <v>16.28</v>
      </c>
      <c r="K14" s="66">
        <v>46.15</v>
      </c>
      <c r="L14" s="68">
        <v>9.26</v>
      </c>
      <c r="M14" s="68">
        <v>11.75</v>
      </c>
      <c r="N14" s="89">
        <v>19.579999999999998</v>
      </c>
      <c r="O14" s="89" t="s">
        <v>1390</v>
      </c>
      <c r="P14" s="89">
        <v>61.53</v>
      </c>
      <c r="Q14" s="537" t="s">
        <v>1802</v>
      </c>
      <c r="R14" s="89" t="s">
        <v>1980</v>
      </c>
    </row>
    <row r="15" spans="1:20" ht="15.75" thickBot="1" x14ac:dyDescent="0.3">
      <c r="B15" s="86" t="s">
        <v>534</v>
      </c>
      <c r="C15" s="21">
        <v>9.92</v>
      </c>
      <c r="D15" s="21">
        <v>12.58</v>
      </c>
      <c r="E15" s="21">
        <v>2.57</v>
      </c>
      <c r="F15" s="21">
        <v>6.77</v>
      </c>
      <c r="G15" s="21">
        <v>10.1</v>
      </c>
      <c r="H15" s="21">
        <v>5.74</v>
      </c>
      <c r="I15" s="21">
        <v>2.84</v>
      </c>
      <c r="J15" s="21">
        <v>17.28</v>
      </c>
      <c r="K15" s="66">
        <v>45.01</v>
      </c>
      <c r="L15" s="68">
        <v>8.5500000000000007</v>
      </c>
      <c r="M15" s="68">
        <v>11.89</v>
      </c>
      <c r="N15" s="89">
        <v>19.89</v>
      </c>
      <c r="O15" s="89" t="s">
        <v>1391</v>
      </c>
      <c r="P15" s="89">
        <v>61.36</v>
      </c>
      <c r="Q15" s="537" t="s">
        <v>1803</v>
      </c>
      <c r="R15" s="89" t="s">
        <v>1981</v>
      </c>
    </row>
    <row r="16" spans="1:20" ht="15.75" thickBot="1" x14ac:dyDescent="0.3">
      <c r="B16" s="86" t="s">
        <v>535</v>
      </c>
      <c r="C16" s="21">
        <v>8.17</v>
      </c>
      <c r="D16" s="21">
        <v>13.67</v>
      </c>
      <c r="E16" s="21">
        <v>3.6</v>
      </c>
      <c r="F16" s="21">
        <v>5.67</v>
      </c>
      <c r="G16" s="21">
        <v>8.36</v>
      </c>
      <c r="H16" s="21">
        <v>5.25</v>
      </c>
      <c r="I16" s="21">
        <v>6.41</v>
      </c>
      <c r="J16" s="21">
        <v>17.3</v>
      </c>
      <c r="K16" s="66">
        <v>38.54</v>
      </c>
      <c r="L16" s="68">
        <v>10.56</v>
      </c>
      <c r="M16" s="68">
        <v>14.03</v>
      </c>
      <c r="N16" s="89">
        <v>21.31</v>
      </c>
      <c r="O16" s="89" t="s">
        <v>1392</v>
      </c>
      <c r="P16" s="89">
        <v>61.98</v>
      </c>
      <c r="Q16" s="537" t="s">
        <v>1804</v>
      </c>
      <c r="R16" s="542">
        <v>31.07</v>
      </c>
    </row>
    <row r="17" spans="2:20" ht="15.75" thickBot="1" x14ac:dyDescent="0.3">
      <c r="B17" s="86" t="s">
        <v>536</v>
      </c>
      <c r="C17" s="260">
        <v>8.8699999999999992</v>
      </c>
      <c r="D17" s="260">
        <v>13.33</v>
      </c>
      <c r="E17" s="260">
        <v>2.4500000000000002</v>
      </c>
      <c r="F17" s="260">
        <v>6.97</v>
      </c>
      <c r="G17" s="260">
        <v>6.36</v>
      </c>
      <c r="H17" s="260">
        <v>5.71</v>
      </c>
      <c r="I17" s="260">
        <v>9.94</v>
      </c>
      <c r="J17" s="260">
        <v>15.47</v>
      </c>
      <c r="K17" s="261">
        <v>33.64</v>
      </c>
      <c r="L17" s="85">
        <v>11.84</v>
      </c>
      <c r="M17" s="262">
        <v>14.6</v>
      </c>
      <c r="N17" s="262">
        <v>36.08</v>
      </c>
      <c r="O17" s="262" t="s">
        <v>1393</v>
      </c>
      <c r="P17" s="262">
        <v>64.77</v>
      </c>
      <c r="Q17" s="538">
        <v>44.38</v>
      </c>
      <c r="R17" s="262" t="s">
        <v>1982</v>
      </c>
    </row>
    <row r="18" spans="2:20" ht="15.75" thickBot="1" x14ac:dyDescent="0.3">
      <c r="B18" s="1"/>
    </row>
    <row r="19" spans="2:20" ht="15" customHeight="1" x14ac:dyDescent="0.25">
      <c r="B19" s="687" t="s">
        <v>537</v>
      </c>
      <c r="C19" s="688"/>
      <c r="D19" s="688"/>
      <c r="E19" s="688"/>
      <c r="F19" s="688"/>
      <c r="G19" s="688"/>
      <c r="H19" s="688"/>
      <c r="I19" s="688"/>
      <c r="J19" s="688"/>
      <c r="K19" s="688"/>
      <c r="L19" s="688"/>
      <c r="M19" s="254"/>
      <c r="N19" s="254"/>
      <c r="O19" s="252"/>
      <c r="P19" s="252"/>
      <c r="Q19" s="252"/>
      <c r="R19" s="540"/>
    </row>
    <row r="20" spans="2:20" x14ac:dyDescent="0.25">
      <c r="B20" s="689" t="s">
        <v>521</v>
      </c>
      <c r="C20" s="585"/>
      <c r="D20" s="585"/>
      <c r="E20" s="585"/>
      <c r="F20" s="585"/>
      <c r="G20" s="585"/>
      <c r="H20" s="585"/>
      <c r="I20" s="585"/>
      <c r="J20" s="585"/>
      <c r="K20" s="585"/>
      <c r="L20" s="585"/>
      <c r="M20" s="10"/>
      <c r="N20" s="10"/>
      <c r="R20" s="541"/>
    </row>
    <row r="21" spans="2:20" ht="15.75" thickBot="1" x14ac:dyDescent="0.3">
      <c r="B21" s="690" t="s">
        <v>522</v>
      </c>
      <c r="C21" s="691"/>
      <c r="D21" s="691"/>
      <c r="E21" s="691"/>
      <c r="F21" s="691"/>
      <c r="G21" s="691"/>
      <c r="H21" s="691"/>
      <c r="I21" s="691"/>
      <c r="J21" s="691"/>
      <c r="K21" s="691"/>
      <c r="L21" s="691"/>
      <c r="M21" s="255"/>
      <c r="N21" s="255"/>
      <c r="O21" s="253"/>
      <c r="P21" s="253"/>
      <c r="Q21" s="253"/>
      <c r="R21" s="541"/>
    </row>
    <row r="22" spans="2:20" ht="16.149999999999999" customHeight="1" thickBot="1" x14ac:dyDescent="0.3">
      <c r="B22" s="42" t="s">
        <v>523</v>
      </c>
      <c r="C22" s="314">
        <v>2010</v>
      </c>
      <c r="D22" s="314">
        <v>2011</v>
      </c>
      <c r="E22" s="314">
        <v>2012</v>
      </c>
      <c r="F22" s="314">
        <v>2013</v>
      </c>
      <c r="G22" s="314">
        <v>2014</v>
      </c>
      <c r="H22" s="314">
        <v>2015</v>
      </c>
      <c r="I22" s="314">
        <v>2016</v>
      </c>
      <c r="J22" s="314">
        <v>2017</v>
      </c>
      <c r="K22" s="314">
        <v>2018</v>
      </c>
      <c r="L22" s="315">
        <v>2019</v>
      </c>
      <c r="M22" s="313">
        <v>2020</v>
      </c>
      <c r="N22" s="313">
        <v>2021</v>
      </c>
      <c r="O22" s="313">
        <v>2022</v>
      </c>
      <c r="P22" s="313">
        <v>2023</v>
      </c>
      <c r="Q22" s="536">
        <v>2024</v>
      </c>
      <c r="R22" s="84">
        <v>2025</v>
      </c>
    </row>
    <row r="23" spans="2:20" ht="15.75" thickBot="1" x14ac:dyDescent="0.3">
      <c r="B23" s="42" t="s">
        <v>524</v>
      </c>
      <c r="C23" s="68">
        <v>6.3</v>
      </c>
      <c r="D23" s="68">
        <v>10.8</v>
      </c>
      <c r="E23" s="68">
        <v>11.13</v>
      </c>
      <c r="F23" s="68">
        <v>1.88</v>
      </c>
      <c r="G23" s="68">
        <v>10.72</v>
      </c>
      <c r="H23" s="68">
        <v>3.28</v>
      </c>
      <c r="I23" s="68">
        <v>5.94</v>
      </c>
      <c r="J23" s="68">
        <v>13.69</v>
      </c>
      <c r="K23" s="68">
        <v>12.14</v>
      </c>
      <c r="L23" s="67">
        <v>32.93</v>
      </c>
      <c r="M23" s="68">
        <v>8.84</v>
      </c>
      <c r="N23" s="89">
        <v>26.16</v>
      </c>
      <c r="O23" s="89" t="s">
        <v>1394</v>
      </c>
      <c r="P23" s="89">
        <v>86.46</v>
      </c>
      <c r="Q23" s="537" t="s">
        <v>1805</v>
      </c>
      <c r="R23" s="89" t="s">
        <v>1961</v>
      </c>
    </row>
    <row r="24" spans="2:20" ht="16.149999999999999" customHeight="1" thickBot="1" x14ac:dyDescent="0.3">
      <c r="B24" s="42" t="s">
        <v>525</v>
      </c>
      <c r="C24" s="21">
        <v>6.82</v>
      </c>
      <c r="D24" s="21">
        <v>10.87</v>
      </c>
      <c r="E24" s="21">
        <v>9.15</v>
      </c>
      <c r="F24" s="21">
        <v>1.84</v>
      </c>
      <c r="G24" s="21">
        <v>12.4</v>
      </c>
      <c r="H24" s="21">
        <v>3.1</v>
      </c>
      <c r="I24" s="21">
        <v>4.47</v>
      </c>
      <c r="J24" s="21">
        <v>15.36</v>
      </c>
      <c r="K24" s="66">
        <v>13.71</v>
      </c>
      <c r="L24" s="67">
        <v>29.59</v>
      </c>
      <c r="M24" s="68">
        <v>9.26</v>
      </c>
      <c r="N24" s="89">
        <v>27.5</v>
      </c>
      <c r="O24" s="89" t="s">
        <v>1395</v>
      </c>
      <c r="P24" s="89">
        <v>76.61</v>
      </c>
      <c r="Q24" s="537" t="s">
        <v>1806</v>
      </c>
      <c r="R24" s="89" t="s">
        <v>1962</v>
      </c>
    </row>
    <row r="25" spans="2:20" ht="15.6" customHeight="1" thickBot="1" x14ac:dyDescent="0.3">
      <c r="B25" s="42" t="s">
        <v>526</v>
      </c>
      <c r="C25" s="21">
        <v>8.58</v>
      </c>
      <c r="D25" s="21">
        <v>10.08</v>
      </c>
      <c r="E25" s="21">
        <v>8.2200000000000006</v>
      </c>
      <c r="F25" s="21">
        <v>2.2999999999999998</v>
      </c>
      <c r="G25" s="21">
        <v>12.31</v>
      </c>
      <c r="H25" s="21">
        <v>3.41</v>
      </c>
      <c r="I25" s="21">
        <v>3.8</v>
      </c>
      <c r="J25" s="21">
        <v>16.09</v>
      </c>
      <c r="K25" s="66">
        <v>14.28</v>
      </c>
      <c r="L25" s="67">
        <v>29.64</v>
      </c>
      <c r="M25" s="87">
        <v>8.5</v>
      </c>
      <c r="N25" s="89">
        <v>31.2</v>
      </c>
      <c r="O25" s="89" t="s">
        <v>1396</v>
      </c>
      <c r="P25" s="89">
        <v>62.45</v>
      </c>
      <c r="Q25" s="537" t="s">
        <v>1807</v>
      </c>
      <c r="R25" s="89" t="s">
        <v>1963</v>
      </c>
    </row>
    <row r="26" spans="2:20" ht="15.75" thickBot="1" x14ac:dyDescent="0.3">
      <c r="B26" s="42" t="s">
        <v>527</v>
      </c>
      <c r="C26" s="21">
        <v>10.42</v>
      </c>
      <c r="D26" s="21">
        <v>8.2100000000000009</v>
      </c>
      <c r="E26" s="21">
        <v>7.65</v>
      </c>
      <c r="F26" s="21">
        <v>1.7</v>
      </c>
      <c r="G26" s="21">
        <v>12.98</v>
      </c>
      <c r="H26" s="21">
        <v>4.8</v>
      </c>
      <c r="I26" s="21">
        <v>2.87</v>
      </c>
      <c r="J26" s="21">
        <v>16.37</v>
      </c>
      <c r="K26" s="66">
        <v>16.37</v>
      </c>
      <c r="L26" s="67">
        <v>30.12</v>
      </c>
      <c r="M26" s="68">
        <v>6.71</v>
      </c>
      <c r="N26" s="89">
        <v>37.17</v>
      </c>
      <c r="O26" s="89" t="s">
        <v>1397</v>
      </c>
      <c r="P26" s="89">
        <v>52.11</v>
      </c>
      <c r="Q26" s="537" t="s">
        <v>1808</v>
      </c>
      <c r="R26" s="89" t="s">
        <v>1964</v>
      </c>
    </row>
    <row r="27" spans="2:20" ht="15.75" thickBot="1" x14ac:dyDescent="0.3">
      <c r="B27" s="42" t="s">
        <v>529</v>
      </c>
      <c r="C27" s="21">
        <v>9.2100000000000009</v>
      </c>
      <c r="D27" s="21">
        <v>9.6300000000000008</v>
      </c>
      <c r="E27" s="21">
        <v>8.06</v>
      </c>
      <c r="F27" s="21">
        <v>2.17</v>
      </c>
      <c r="G27" s="21">
        <v>11.28</v>
      </c>
      <c r="H27" s="21">
        <v>6.52</v>
      </c>
      <c r="I27" s="21">
        <v>3.25</v>
      </c>
      <c r="J27" s="21">
        <v>15.26</v>
      </c>
      <c r="K27" s="66">
        <v>20.16</v>
      </c>
      <c r="L27" s="67">
        <v>28.71</v>
      </c>
      <c r="M27" s="68">
        <v>5.53</v>
      </c>
      <c r="N27" s="89">
        <v>38.33</v>
      </c>
      <c r="O27" s="89" t="s">
        <v>1398</v>
      </c>
      <c r="P27" s="89">
        <v>40.76</v>
      </c>
      <c r="Q27" s="537" t="s">
        <v>1809</v>
      </c>
      <c r="R27" s="89" t="s">
        <v>1965</v>
      </c>
    </row>
    <row r="28" spans="2:20" ht="15.75" thickBot="1" x14ac:dyDescent="0.3">
      <c r="B28" s="42" t="s">
        <v>530</v>
      </c>
      <c r="C28" s="21">
        <v>7.64</v>
      </c>
      <c r="D28" s="21">
        <v>10.19</v>
      </c>
      <c r="E28" s="21">
        <v>6.44</v>
      </c>
      <c r="F28" s="21">
        <v>5.23</v>
      </c>
      <c r="G28" s="21">
        <v>9.75</v>
      </c>
      <c r="H28" s="21">
        <v>6.73</v>
      </c>
      <c r="I28" s="21">
        <v>3.41</v>
      </c>
      <c r="J28" s="21">
        <v>14.87</v>
      </c>
      <c r="K28" s="66">
        <v>23.71</v>
      </c>
      <c r="L28" s="67">
        <v>25.04</v>
      </c>
      <c r="M28" s="68">
        <v>6.17</v>
      </c>
      <c r="N28" s="89">
        <v>42.89</v>
      </c>
      <c r="O28" s="89" t="s">
        <v>1399</v>
      </c>
      <c r="P28" s="89">
        <v>40.42</v>
      </c>
      <c r="Q28" s="537" t="s">
        <v>1810</v>
      </c>
      <c r="R28" s="89" t="s">
        <v>1966</v>
      </c>
      <c r="T28" s="357"/>
    </row>
    <row r="29" spans="2:20" ht="15.6" customHeight="1" thickBot="1" x14ac:dyDescent="0.3">
      <c r="B29" s="42" t="s">
        <v>531</v>
      </c>
      <c r="C29" s="21">
        <v>8.24</v>
      </c>
      <c r="D29" s="21">
        <v>10.34</v>
      </c>
      <c r="E29" s="21">
        <v>6.13</v>
      </c>
      <c r="F29" s="21">
        <v>6.61</v>
      </c>
      <c r="G29" s="21">
        <v>9.4600000000000009</v>
      </c>
      <c r="H29" s="21">
        <v>5.62</v>
      </c>
      <c r="I29" s="21">
        <v>3.96</v>
      </c>
      <c r="J29" s="21">
        <v>15.45</v>
      </c>
      <c r="K29" s="66">
        <v>25</v>
      </c>
      <c r="L29" s="67">
        <v>21.66</v>
      </c>
      <c r="M29" s="68">
        <v>8.33</v>
      </c>
      <c r="N29" s="89">
        <v>44.92</v>
      </c>
      <c r="O29" s="89" t="s">
        <v>1400</v>
      </c>
      <c r="P29" s="89">
        <v>44.5</v>
      </c>
      <c r="Q29" s="537" t="s">
        <v>1811</v>
      </c>
      <c r="R29" s="89" t="s">
        <v>1967</v>
      </c>
    </row>
    <row r="30" spans="2:20" ht="15.6" customHeight="1" thickBot="1" x14ac:dyDescent="0.3">
      <c r="B30" s="42" t="s">
        <v>532</v>
      </c>
      <c r="C30" s="21">
        <v>9.0299999999999994</v>
      </c>
      <c r="D30" s="21">
        <v>11</v>
      </c>
      <c r="E30" s="21">
        <v>4.5599999999999996</v>
      </c>
      <c r="F30" s="21">
        <v>6.38</v>
      </c>
      <c r="G30" s="21">
        <v>9.8800000000000008</v>
      </c>
      <c r="H30" s="21">
        <v>6.21</v>
      </c>
      <c r="I30" s="21">
        <v>3.03</v>
      </c>
      <c r="J30" s="21">
        <v>16.34</v>
      </c>
      <c r="K30" s="66">
        <v>32.130000000000003</v>
      </c>
      <c r="L30" s="67">
        <v>13.45</v>
      </c>
      <c r="M30" s="68">
        <v>11.53</v>
      </c>
      <c r="N30" s="89">
        <v>45.52</v>
      </c>
      <c r="O30" s="89" t="s">
        <v>1401</v>
      </c>
      <c r="P30" s="89">
        <v>49.41</v>
      </c>
      <c r="Q30" s="537" t="s">
        <v>1812</v>
      </c>
      <c r="R30" s="89" t="s">
        <v>1968</v>
      </c>
    </row>
    <row r="31" spans="2:20" ht="15.75" thickBot="1" x14ac:dyDescent="0.3">
      <c r="B31" s="42" t="s">
        <v>533</v>
      </c>
      <c r="C31" s="21">
        <v>8.91</v>
      </c>
      <c r="D31" s="21">
        <v>12.15</v>
      </c>
      <c r="E31" s="21">
        <v>4.03</v>
      </c>
      <c r="F31" s="21">
        <v>6.23</v>
      </c>
      <c r="G31" s="21">
        <v>9.84</v>
      </c>
      <c r="H31" s="21">
        <v>6.92</v>
      </c>
      <c r="I31" s="21">
        <v>1.78</v>
      </c>
      <c r="J31" s="21">
        <v>16.28</v>
      </c>
      <c r="K31" s="66">
        <v>46.15</v>
      </c>
      <c r="L31" s="67">
        <v>2.4500000000000002</v>
      </c>
      <c r="M31" s="68">
        <v>14.33</v>
      </c>
      <c r="N31" s="89">
        <v>43.96</v>
      </c>
      <c r="O31" s="89" t="s">
        <v>1402</v>
      </c>
      <c r="P31" s="89">
        <v>47.44</v>
      </c>
      <c r="Q31" s="537" t="s">
        <v>1813</v>
      </c>
      <c r="R31" s="89" t="s">
        <v>1969</v>
      </c>
    </row>
    <row r="32" spans="2:20" ht="15.75" thickBot="1" x14ac:dyDescent="0.3">
      <c r="B32" s="42" t="s">
        <v>534</v>
      </c>
      <c r="C32" s="21">
        <v>9.92</v>
      </c>
      <c r="D32" s="21">
        <v>12.58</v>
      </c>
      <c r="E32" s="21">
        <v>2.57</v>
      </c>
      <c r="F32" s="21">
        <v>6.77</v>
      </c>
      <c r="G32" s="21">
        <v>10.1</v>
      </c>
      <c r="H32" s="21">
        <v>5.74</v>
      </c>
      <c r="I32" s="21">
        <v>2.84</v>
      </c>
      <c r="J32" s="21">
        <v>17.28</v>
      </c>
      <c r="K32" s="66">
        <v>45.01</v>
      </c>
      <c r="L32" s="67">
        <v>1.7</v>
      </c>
      <c r="M32" s="87">
        <v>18.2</v>
      </c>
      <c r="N32" s="89">
        <v>46.31</v>
      </c>
      <c r="O32" s="89" t="s">
        <v>1403</v>
      </c>
      <c r="P32" s="89">
        <v>39.39</v>
      </c>
      <c r="Q32" s="537" t="s">
        <v>1814</v>
      </c>
      <c r="R32" s="89" t="s">
        <v>1970</v>
      </c>
    </row>
    <row r="33" spans="2:18" ht="15.75" thickBot="1" x14ac:dyDescent="0.3">
      <c r="B33" s="42" t="s">
        <v>535</v>
      </c>
      <c r="C33" s="21">
        <v>8.17</v>
      </c>
      <c r="D33" s="21">
        <v>13.67</v>
      </c>
      <c r="E33" s="21">
        <v>3.6</v>
      </c>
      <c r="F33" s="21">
        <v>5.67</v>
      </c>
      <c r="G33" s="21">
        <v>8.36</v>
      </c>
      <c r="H33" s="21">
        <v>5.25</v>
      </c>
      <c r="I33" s="21">
        <v>6.41</v>
      </c>
      <c r="J33" s="21">
        <v>17.3</v>
      </c>
      <c r="K33" s="66">
        <v>38.54</v>
      </c>
      <c r="L33" s="67">
        <v>4.26</v>
      </c>
      <c r="M33" s="68">
        <v>23.11</v>
      </c>
      <c r="N33" s="89">
        <v>54.62</v>
      </c>
      <c r="O33" s="89" t="s">
        <v>1404</v>
      </c>
      <c r="P33" s="89">
        <v>42.25</v>
      </c>
      <c r="Q33" s="537" t="s">
        <v>1815</v>
      </c>
      <c r="R33" s="89" t="s">
        <v>1971</v>
      </c>
    </row>
    <row r="34" spans="2:18" ht="15.75" thickBot="1" x14ac:dyDescent="0.3">
      <c r="B34" s="42" t="s">
        <v>536</v>
      </c>
      <c r="C34" s="260">
        <v>8.8699999999999992</v>
      </c>
      <c r="D34" s="260">
        <v>13.33</v>
      </c>
      <c r="E34" s="260">
        <v>2.4500000000000002</v>
      </c>
      <c r="F34" s="260">
        <v>6.97</v>
      </c>
      <c r="G34" s="260">
        <v>6.36</v>
      </c>
      <c r="H34" s="260">
        <v>5.71</v>
      </c>
      <c r="I34" s="260">
        <v>9.94</v>
      </c>
      <c r="J34" s="260">
        <v>15.47</v>
      </c>
      <c r="K34" s="261">
        <v>33.64</v>
      </c>
      <c r="L34" s="63">
        <v>7.36</v>
      </c>
      <c r="M34" s="262">
        <v>25.15</v>
      </c>
      <c r="N34" s="262">
        <v>79.89</v>
      </c>
      <c r="O34" s="262" t="s">
        <v>1405</v>
      </c>
      <c r="P34" s="262">
        <v>44.22</v>
      </c>
      <c r="Q34" s="538">
        <v>28.52</v>
      </c>
      <c r="R34" s="262" t="s">
        <v>1972</v>
      </c>
    </row>
  </sheetData>
  <sheetProtection algorithmName="SHA-512" hashValue="WxsVg9DZt3tfUtBULA3+PG8NV4HCxsnWNhvX79yNpLCvzzq8uPSNu3mnEDKNWCov9Ec70EwQxtElMKxfcRtD/A==" saltValue="cXDdRWr41I/eIo24dGFY7w==" spinCount="100000" sheet="1" selectLockedCells="1" selectUnlockedCells="1"/>
  <mergeCells count="6">
    <mergeCell ref="C2:K2"/>
    <mergeCell ref="B19:L19"/>
    <mergeCell ref="B20:L20"/>
    <mergeCell ref="B21:L21"/>
    <mergeCell ref="B3:L3"/>
    <mergeCell ref="B4:L4"/>
  </mergeCells>
  <phoneticPr fontId="80"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ayfa14"/>
  <dimension ref="B2:B201"/>
  <sheetViews>
    <sheetView showGridLines="0" zoomScaleNormal="100" workbookViewId="0"/>
  </sheetViews>
  <sheetFormatPr defaultColWidth="8.85546875" defaultRowHeight="15" x14ac:dyDescent="0.25"/>
  <cols>
    <col min="1" max="1" width="8.85546875" style="1"/>
    <col min="2" max="2" width="163.7109375" style="6" bestFit="1" customWidth="1"/>
    <col min="3" max="16384" width="8.85546875" style="1"/>
  </cols>
  <sheetData>
    <row r="2" spans="2:2" ht="15.75" thickBot="1" x14ac:dyDescent="0.3"/>
    <row r="3" spans="2:2" ht="31.15" customHeight="1" thickBot="1" x14ac:dyDescent="0.3">
      <c r="B3" s="34" t="s">
        <v>538</v>
      </c>
    </row>
    <row r="4" spans="2:2" ht="26.45" customHeight="1" thickBot="1" x14ac:dyDescent="0.3">
      <c r="B4" s="35" t="s">
        <v>539</v>
      </c>
    </row>
    <row r="5" spans="2:2" ht="45" x14ac:dyDescent="0.25">
      <c r="B5" s="318" t="s">
        <v>540</v>
      </c>
    </row>
    <row r="6" spans="2:2" x14ac:dyDescent="0.25">
      <c r="B6" s="316" t="s">
        <v>541</v>
      </c>
    </row>
    <row r="7" spans="2:2" ht="30" x14ac:dyDescent="0.25">
      <c r="B7" s="316" t="s">
        <v>1428</v>
      </c>
    </row>
    <row r="8" spans="2:2" x14ac:dyDescent="0.25">
      <c r="B8" s="316" t="s">
        <v>1406</v>
      </c>
    </row>
    <row r="9" spans="2:2" x14ac:dyDescent="0.25">
      <c r="B9" s="317" t="s">
        <v>542</v>
      </c>
    </row>
    <row r="10" spans="2:2" x14ac:dyDescent="0.25">
      <c r="B10" s="316" t="s">
        <v>1429</v>
      </c>
    </row>
    <row r="11" spans="2:2" x14ac:dyDescent="0.25">
      <c r="B11" s="317" t="s">
        <v>1430</v>
      </c>
    </row>
    <row r="12" spans="2:2" ht="30" x14ac:dyDescent="0.25">
      <c r="B12" s="317" t="s">
        <v>1407</v>
      </c>
    </row>
    <row r="13" spans="2:2" x14ac:dyDescent="0.25">
      <c r="B13" s="317" t="s">
        <v>1431</v>
      </c>
    </row>
    <row r="14" spans="2:2" x14ac:dyDescent="0.25">
      <c r="B14" s="317" t="s">
        <v>543</v>
      </c>
    </row>
    <row r="15" spans="2:2" s="32" customFormat="1" x14ac:dyDescent="0.25">
      <c r="B15" s="317" t="s">
        <v>1432</v>
      </c>
    </row>
    <row r="16" spans="2:2" s="32" customFormat="1" ht="30" x14ac:dyDescent="0.25">
      <c r="B16" s="317" t="s">
        <v>1433</v>
      </c>
    </row>
    <row r="17" spans="2:2" s="32" customFormat="1" x14ac:dyDescent="0.25">
      <c r="B17" s="317" t="s">
        <v>1434</v>
      </c>
    </row>
    <row r="18" spans="2:2" s="32" customFormat="1" ht="30" x14ac:dyDescent="0.25">
      <c r="B18" s="317" t="s">
        <v>1435</v>
      </c>
    </row>
    <row r="19" spans="2:2" s="32" customFormat="1" x14ac:dyDescent="0.25">
      <c r="B19" s="317" t="s">
        <v>544</v>
      </c>
    </row>
    <row r="20" spans="2:2" s="32" customFormat="1" x14ac:dyDescent="0.25">
      <c r="B20" s="317" t="s">
        <v>1408</v>
      </c>
    </row>
    <row r="21" spans="2:2" s="32" customFormat="1" x14ac:dyDescent="0.25">
      <c r="B21" s="317" t="s">
        <v>1409</v>
      </c>
    </row>
    <row r="22" spans="2:2" s="32" customFormat="1" x14ac:dyDescent="0.25">
      <c r="B22" s="317" t="s">
        <v>545</v>
      </c>
    </row>
    <row r="23" spans="2:2" s="32" customFormat="1" x14ac:dyDescent="0.25">
      <c r="B23" s="317" t="s">
        <v>1436</v>
      </c>
    </row>
    <row r="24" spans="2:2" s="32" customFormat="1" x14ac:dyDescent="0.25">
      <c r="B24" s="317" t="s">
        <v>1437</v>
      </c>
    </row>
    <row r="25" spans="2:2" s="32" customFormat="1" x14ac:dyDescent="0.25">
      <c r="B25" s="317" t="s">
        <v>1438</v>
      </c>
    </row>
    <row r="26" spans="2:2" s="32" customFormat="1" x14ac:dyDescent="0.25">
      <c r="B26" s="317" t="s">
        <v>546</v>
      </c>
    </row>
    <row r="27" spans="2:2" s="32" customFormat="1" ht="30" x14ac:dyDescent="0.25">
      <c r="B27" s="317" t="s">
        <v>1439</v>
      </c>
    </row>
    <row r="28" spans="2:2" s="32" customFormat="1" ht="45" x14ac:dyDescent="0.25">
      <c r="B28" s="317" t="s">
        <v>1440</v>
      </c>
    </row>
    <row r="29" spans="2:2" s="32" customFormat="1" x14ac:dyDescent="0.25">
      <c r="B29" s="317" t="s">
        <v>1441</v>
      </c>
    </row>
    <row r="30" spans="2:2" s="32" customFormat="1" x14ac:dyDescent="0.25">
      <c r="B30" s="317" t="s">
        <v>547</v>
      </c>
    </row>
    <row r="31" spans="2:2" s="32" customFormat="1" ht="30" x14ac:dyDescent="0.25">
      <c r="B31" s="317" t="s">
        <v>1410</v>
      </c>
    </row>
    <row r="32" spans="2:2" s="32" customFormat="1" ht="30" x14ac:dyDescent="0.25">
      <c r="B32" s="317" t="s">
        <v>1411</v>
      </c>
    </row>
    <row r="33" spans="2:2" s="32" customFormat="1" x14ac:dyDescent="0.25">
      <c r="B33" s="317" t="s">
        <v>545</v>
      </c>
    </row>
    <row r="34" spans="2:2" s="32" customFormat="1" x14ac:dyDescent="0.25">
      <c r="B34" s="317" t="s">
        <v>548</v>
      </c>
    </row>
    <row r="35" spans="2:2" s="32" customFormat="1" ht="60" x14ac:dyDescent="0.25">
      <c r="B35" s="317" t="s">
        <v>1442</v>
      </c>
    </row>
    <row r="36" spans="2:2" s="32" customFormat="1" x14ac:dyDescent="0.25">
      <c r="B36" s="316" t="s">
        <v>1443</v>
      </c>
    </row>
    <row r="37" spans="2:2" s="32" customFormat="1" x14ac:dyDescent="0.25">
      <c r="B37" s="316" t="s">
        <v>1444</v>
      </c>
    </row>
    <row r="38" spans="2:2" s="32" customFormat="1" ht="45" x14ac:dyDescent="0.25">
      <c r="B38" s="316" t="s">
        <v>1445</v>
      </c>
    </row>
    <row r="39" spans="2:2" s="32" customFormat="1" x14ac:dyDescent="0.25">
      <c r="B39" s="316" t="s">
        <v>1446</v>
      </c>
    </row>
    <row r="40" spans="2:2" s="32" customFormat="1" x14ac:dyDescent="0.25">
      <c r="B40" s="316" t="s">
        <v>1447</v>
      </c>
    </row>
    <row r="41" spans="2:2" s="32" customFormat="1" ht="30" x14ac:dyDescent="0.25">
      <c r="B41" s="316" t="s">
        <v>1448</v>
      </c>
    </row>
    <row r="42" spans="2:2" s="32" customFormat="1" x14ac:dyDescent="0.25">
      <c r="B42" s="316" t="s">
        <v>1449</v>
      </c>
    </row>
    <row r="43" spans="2:2" s="32" customFormat="1" x14ac:dyDescent="0.25">
      <c r="B43" s="317" t="s">
        <v>549</v>
      </c>
    </row>
    <row r="44" spans="2:2" s="32" customFormat="1" ht="45" x14ac:dyDescent="0.25">
      <c r="B44" s="317" t="s">
        <v>1412</v>
      </c>
    </row>
    <row r="45" spans="2:2" s="32" customFormat="1" x14ac:dyDescent="0.25">
      <c r="B45" s="317" t="s">
        <v>550</v>
      </c>
    </row>
    <row r="46" spans="2:2" s="32" customFormat="1" x14ac:dyDescent="0.25">
      <c r="B46" s="317" t="s">
        <v>551</v>
      </c>
    </row>
    <row r="47" spans="2:2" s="32" customFormat="1" x14ac:dyDescent="0.25">
      <c r="B47" s="317" t="s">
        <v>552</v>
      </c>
    </row>
    <row r="48" spans="2:2" s="32" customFormat="1" x14ac:dyDescent="0.25">
      <c r="B48" s="317" t="s">
        <v>553</v>
      </c>
    </row>
    <row r="49" spans="2:2" s="32" customFormat="1" x14ac:dyDescent="0.25">
      <c r="B49" s="317" t="s">
        <v>554</v>
      </c>
    </row>
    <row r="50" spans="2:2" s="32" customFormat="1" x14ac:dyDescent="0.25">
      <c r="B50" s="317" t="s">
        <v>555</v>
      </c>
    </row>
    <row r="51" spans="2:2" s="32" customFormat="1" x14ac:dyDescent="0.25">
      <c r="B51" s="317" t="s">
        <v>556</v>
      </c>
    </row>
    <row r="52" spans="2:2" s="32" customFormat="1" x14ac:dyDescent="0.25">
      <c r="B52" s="317" t="s">
        <v>557</v>
      </c>
    </row>
    <row r="53" spans="2:2" s="32" customFormat="1" x14ac:dyDescent="0.25">
      <c r="B53" s="317" t="s">
        <v>558</v>
      </c>
    </row>
    <row r="54" spans="2:2" s="32" customFormat="1" x14ac:dyDescent="0.25">
      <c r="B54" s="317" t="s">
        <v>559</v>
      </c>
    </row>
    <row r="55" spans="2:2" s="32" customFormat="1" x14ac:dyDescent="0.25">
      <c r="B55" s="317" t="s">
        <v>560</v>
      </c>
    </row>
    <row r="56" spans="2:2" s="32" customFormat="1" x14ac:dyDescent="0.25">
      <c r="B56" s="317" t="s">
        <v>561</v>
      </c>
    </row>
    <row r="57" spans="2:2" s="32" customFormat="1" x14ac:dyDescent="0.25">
      <c r="B57" s="317" t="s">
        <v>1413</v>
      </c>
    </row>
    <row r="58" spans="2:2" s="32" customFormat="1" x14ac:dyDescent="0.25">
      <c r="B58" s="317" t="s">
        <v>562</v>
      </c>
    </row>
    <row r="59" spans="2:2" s="32" customFormat="1" ht="60" x14ac:dyDescent="0.25">
      <c r="B59" s="317" t="s">
        <v>1450</v>
      </c>
    </row>
    <row r="60" spans="2:2" s="32" customFormat="1" x14ac:dyDescent="0.25">
      <c r="B60" s="316" t="s">
        <v>1451</v>
      </c>
    </row>
    <row r="61" spans="2:2" s="32" customFormat="1" x14ac:dyDescent="0.25">
      <c r="B61" s="316" t="s">
        <v>1452</v>
      </c>
    </row>
    <row r="62" spans="2:2" s="32" customFormat="1" x14ac:dyDescent="0.25">
      <c r="B62" s="316" t="s">
        <v>1453</v>
      </c>
    </row>
    <row r="63" spans="2:2" s="32" customFormat="1" x14ac:dyDescent="0.25">
      <c r="B63" s="316" t="s">
        <v>1454</v>
      </c>
    </row>
    <row r="64" spans="2:2" s="32" customFormat="1" x14ac:dyDescent="0.25">
      <c r="B64" s="317" t="s">
        <v>549</v>
      </c>
    </row>
    <row r="65" spans="2:2" s="32" customFormat="1" ht="45" x14ac:dyDescent="0.25">
      <c r="B65" s="317" t="s">
        <v>1414</v>
      </c>
    </row>
    <row r="66" spans="2:2" s="32" customFormat="1" x14ac:dyDescent="0.25">
      <c r="B66" s="317" t="s">
        <v>563</v>
      </c>
    </row>
    <row r="67" spans="2:2" s="32" customFormat="1" ht="60" x14ac:dyDescent="0.25">
      <c r="B67" s="317" t="s">
        <v>1455</v>
      </c>
    </row>
    <row r="68" spans="2:2" s="32" customFormat="1" x14ac:dyDescent="0.25">
      <c r="B68" s="316" t="s">
        <v>1456</v>
      </c>
    </row>
    <row r="69" spans="2:2" s="32" customFormat="1" x14ac:dyDescent="0.25">
      <c r="B69" s="316" t="s">
        <v>1457</v>
      </c>
    </row>
    <row r="70" spans="2:2" s="32" customFormat="1" x14ac:dyDescent="0.25">
      <c r="B70" s="316" t="s">
        <v>1458</v>
      </c>
    </row>
    <row r="71" spans="2:2" s="32" customFormat="1" x14ac:dyDescent="0.25">
      <c r="B71" s="317" t="s">
        <v>549</v>
      </c>
    </row>
    <row r="72" spans="2:2" s="32" customFormat="1" ht="60" x14ac:dyDescent="0.25">
      <c r="B72" s="317" t="s">
        <v>1415</v>
      </c>
    </row>
    <row r="73" spans="2:2" s="32" customFormat="1" x14ac:dyDescent="0.25">
      <c r="B73" s="317" t="s">
        <v>563</v>
      </c>
    </row>
    <row r="74" spans="2:2" s="32" customFormat="1" ht="60" x14ac:dyDescent="0.25">
      <c r="B74" s="317" t="s">
        <v>1459</v>
      </c>
    </row>
    <row r="75" spans="2:2" s="32" customFormat="1" x14ac:dyDescent="0.25">
      <c r="B75" s="23"/>
    </row>
    <row r="76" spans="2:2" s="32" customFormat="1" ht="30" x14ac:dyDescent="0.25">
      <c r="B76" s="23" t="s">
        <v>1460</v>
      </c>
    </row>
    <row r="77" spans="2:2" s="32" customFormat="1" ht="14.25" customHeight="1" x14ac:dyDescent="0.25">
      <c r="B77" s="23"/>
    </row>
    <row r="78" spans="2:2" s="32" customFormat="1" x14ac:dyDescent="0.25">
      <c r="B78" s="22" t="s">
        <v>1461</v>
      </c>
    </row>
    <row r="79" spans="2:2" s="32" customFormat="1" x14ac:dyDescent="0.25">
      <c r="B79" s="22" t="s">
        <v>1426</v>
      </c>
    </row>
    <row r="80" spans="2:2" s="32" customFormat="1" ht="15.75" customHeight="1" x14ac:dyDescent="0.25">
      <c r="B80" s="23" t="s">
        <v>1462</v>
      </c>
    </row>
    <row r="81" spans="2:2" s="32" customFormat="1" x14ac:dyDescent="0.25">
      <c r="B81" s="22" t="s">
        <v>1463</v>
      </c>
    </row>
    <row r="82" spans="2:2" s="32" customFormat="1" x14ac:dyDescent="0.25">
      <c r="B82" s="22" t="s">
        <v>1464</v>
      </c>
    </row>
    <row r="83" spans="2:2" s="32" customFormat="1" x14ac:dyDescent="0.25">
      <c r="B83" s="23" t="s">
        <v>1465</v>
      </c>
    </row>
    <row r="84" spans="2:2" s="32" customFormat="1" x14ac:dyDescent="0.25">
      <c r="B84" s="22" t="s">
        <v>1466</v>
      </c>
    </row>
    <row r="85" spans="2:2" s="32" customFormat="1" x14ac:dyDescent="0.25">
      <c r="B85" s="22" t="s">
        <v>1467</v>
      </c>
    </row>
    <row r="86" spans="2:2" s="32" customFormat="1" ht="30" x14ac:dyDescent="0.25">
      <c r="B86" s="23" t="s">
        <v>1468</v>
      </c>
    </row>
    <row r="87" spans="2:2" s="32" customFormat="1" x14ac:dyDescent="0.25">
      <c r="B87" s="23" t="s">
        <v>1469</v>
      </c>
    </row>
    <row r="88" spans="2:2" s="32" customFormat="1" x14ac:dyDescent="0.25">
      <c r="B88" s="23" t="s">
        <v>1416</v>
      </c>
    </row>
    <row r="89" spans="2:2" s="32" customFormat="1" x14ac:dyDescent="0.25">
      <c r="B89" s="23" t="s">
        <v>1470</v>
      </c>
    </row>
    <row r="90" spans="2:2" s="32" customFormat="1" ht="30" x14ac:dyDescent="0.25">
      <c r="B90" s="23" t="s">
        <v>1471</v>
      </c>
    </row>
    <row r="91" spans="2:2" s="32" customFormat="1" x14ac:dyDescent="0.25">
      <c r="B91" s="23" t="s">
        <v>1417</v>
      </c>
    </row>
    <row r="92" spans="2:2" s="32" customFormat="1" ht="30" x14ac:dyDescent="0.25">
      <c r="B92" s="23" t="s">
        <v>564</v>
      </c>
    </row>
    <row r="93" spans="2:2" s="32" customFormat="1" ht="35.25" customHeight="1" x14ac:dyDescent="0.25">
      <c r="B93" s="74" t="s">
        <v>565</v>
      </c>
    </row>
    <row r="94" spans="2:2" s="32" customFormat="1" x14ac:dyDescent="0.25">
      <c r="B94" s="33" t="s">
        <v>566</v>
      </c>
    </row>
    <row r="95" spans="2:2" s="32" customFormat="1" ht="30" x14ac:dyDescent="0.25">
      <c r="B95" s="23" t="s">
        <v>1472</v>
      </c>
    </row>
    <row r="96" spans="2:2" s="32" customFormat="1" x14ac:dyDescent="0.25">
      <c r="B96" s="23"/>
    </row>
    <row r="97" spans="2:2" s="32" customFormat="1" x14ac:dyDescent="0.25">
      <c r="B97" s="23" t="s">
        <v>1418</v>
      </c>
    </row>
    <row r="98" spans="2:2" s="32" customFormat="1" x14ac:dyDescent="0.25">
      <c r="B98" s="23"/>
    </row>
    <row r="99" spans="2:2" s="32" customFormat="1" x14ac:dyDescent="0.25">
      <c r="B99" s="23" t="s">
        <v>545</v>
      </c>
    </row>
    <row r="100" spans="2:2" s="32" customFormat="1" ht="60" x14ac:dyDescent="0.25">
      <c r="B100" s="23" t="s">
        <v>1473</v>
      </c>
    </row>
    <row r="101" spans="2:2" s="32" customFormat="1" x14ac:dyDescent="0.25">
      <c r="B101" s="22" t="s">
        <v>549</v>
      </c>
    </row>
    <row r="102" spans="2:2" s="32" customFormat="1" ht="60" x14ac:dyDescent="0.25">
      <c r="B102" s="22" t="s">
        <v>1474</v>
      </c>
    </row>
    <row r="103" spans="2:2" s="32" customFormat="1" x14ac:dyDescent="0.25">
      <c r="B103" s="22" t="s">
        <v>563</v>
      </c>
    </row>
    <row r="104" spans="2:2" s="32" customFormat="1" x14ac:dyDescent="0.25">
      <c r="B104" s="23" t="s">
        <v>1475</v>
      </c>
    </row>
    <row r="105" spans="2:2" s="32" customFormat="1" x14ac:dyDescent="0.25">
      <c r="B105" s="22" t="s">
        <v>1476</v>
      </c>
    </row>
    <row r="106" spans="2:2" s="32" customFormat="1" x14ac:dyDescent="0.25">
      <c r="B106" s="22" t="s">
        <v>1477</v>
      </c>
    </row>
    <row r="107" spans="2:2" s="32" customFormat="1" x14ac:dyDescent="0.25">
      <c r="B107" s="22" t="s">
        <v>1478</v>
      </c>
    </row>
    <row r="108" spans="2:2" s="32" customFormat="1" x14ac:dyDescent="0.25">
      <c r="B108" s="22" t="s">
        <v>567</v>
      </c>
    </row>
    <row r="109" spans="2:2" s="32" customFormat="1" ht="30" x14ac:dyDescent="0.25">
      <c r="B109" s="23" t="s">
        <v>1479</v>
      </c>
    </row>
    <row r="110" spans="2:2" s="32" customFormat="1" ht="30" x14ac:dyDescent="0.25">
      <c r="B110" s="22" t="s">
        <v>1480</v>
      </c>
    </row>
    <row r="111" spans="2:2" s="32" customFormat="1" ht="30" x14ac:dyDescent="0.25">
      <c r="B111" s="22" t="s">
        <v>1481</v>
      </c>
    </row>
    <row r="112" spans="2:2" s="32" customFormat="1" x14ac:dyDescent="0.25">
      <c r="B112" s="22" t="s">
        <v>1482</v>
      </c>
    </row>
    <row r="113" spans="2:2" s="32" customFormat="1" x14ac:dyDescent="0.25">
      <c r="B113" s="22" t="s">
        <v>1483</v>
      </c>
    </row>
    <row r="114" spans="2:2" s="32" customFormat="1" x14ac:dyDescent="0.25">
      <c r="B114" s="23"/>
    </row>
    <row r="115" spans="2:2" s="32" customFormat="1" x14ac:dyDescent="0.25">
      <c r="B115" s="22" t="s">
        <v>568</v>
      </c>
    </row>
    <row r="116" spans="2:2" s="32" customFormat="1" ht="135" x14ac:dyDescent="0.25">
      <c r="B116" s="22" t="s">
        <v>1484</v>
      </c>
    </row>
    <row r="117" spans="2:2" s="32" customFormat="1" ht="30" x14ac:dyDescent="0.25">
      <c r="B117" s="22" t="s">
        <v>1485</v>
      </c>
    </row>
    <row r="118" spans="2:2" s="32" customFormat="1" x14ac:dyDescent="0.25">
      <c r="B118" s="22" t="s">
        <v>1486</v>
      </c>
    </row>
    <row r="119" spans="2:2" s="32" customFormat="1" ht="30" x14ac:dyDescent="0.25">
      <c r="B119" s="23" t="s">
        <v>1419</v>
      </c>
    </row>
    <row r="120" spans="2:2" s="32" customFormat="1" x14ac:dyDescent="0.25">
      <c r="B120" s="23" t="s">
        <v>1420</v>
      </c>
    </row>
    <row r="121" spans="2:2" s="32" customFormat="1" ht="30" x14ac:dyDescent="0.25">
      <c r="B121" s="23" t="s">
        <v>1421</v>
      </c>
    </row>
    <row r="122" spans="2:2" s="32" customFormat="1" ht="60" x14ac:dyDescent="0.25">
      <c r="B122" s="22" t="s">
        <v>1422</v>
      </c>
    </row>
    <row r="123" spans="2:2" s="32" customFormat="1" x14ac:dyDescent="0.25">
      <c r="B123" s="22"/>
    </row>
    <row r="124" spans="2:2" s="32" customFormat="1" x14ac:dyDescent="0.25">
      <c r="B124" s="23" t="s">
        <v>569</v>
      </c>
    </row>
    <row r="125" spans="2:2" s="32" customFormat="1" x14ac:dyDescent="0.25">
      <c r="B125" s="23" t="s">
        <v>570</v>
      </c>
    </row>
    <row r="126" spans="2:2" s="32" customFormat="1" ht="30" x14ac:dyDescent="0.25">
      <c r="B126" s="23" t="s">
        <v>1487</v>
      </c>
    </row>
    <row r="127" spans="2:2" s="32" customFormat="1" ht="30" x14ac:dyDescent="0.25">
      <c r="B127" s="23" t="s">
        <v>1488</v>
      </c>
    </row>
    <row r="128" spans="2:2" s="32" customFormat="1" x14ac:dyDescent="0.25">
      <c r="B128" s="23" t="s">
        <v>1423</v>
      </c>
    </row>
    <row r="129" spans="2:2" s="32" customFormat="1" ht="45" x14ac:dyDescent="0.25">
      <c r="B129" s="23" t="s">
        <v>1489</v>
      </c>
    </row>
    <row r="130" spans="2:2" s="32" customFormat="1" ht="30" x14ac:dyDescent="0.25">
      <c r="B130" s="23" t="s">
        <v>1424</v>
      </c>
    </row>
    <row r="131" spans="2:2" s="32" customFormat="1" ht="60" x14ac:dyDescent="0.25">
      <c r="B131" s="23" t="s">
        <v>1490</v>
      </c>
    </row>
    <row r="132" spans="2:2" s="32" customFormat="1" ht="30" x14ac:dyDescent="0.25">
      <c r="B132" s="23" t="s">
        <v>1491</v>
      </c>
    </row>
    <row r="133" spans="2:2" s="32" customFormat="1" ht="60" x14ac:dyDescent="0.25">
      <c r="B133" s="23" t="s">
        <v>1492</v>
      </c>
    </row>
    <row r="134" spans="2:2" s="32" customFormat="1" x14ac:dyDescent="0.25">
      <c r="B134" s="23" t="s">
        <v>571</v>
      </c>
    </row>
    <row r="135" spans="2:2" s="32" customFormat="1" ht="45" x14ac:dyDescent="0.25">
      <c r="B135" s="23" t="s">
        <v>1493</v>
      </c>
    </row>
    <row r="136" spans="2:2" s="32" customFormat="1" x14ac:dyDescent="0.25">
      <c r="B136" s="23" t="s">
        <v>1494</v>
      </c>
    </row>
    <row r="137" spans="2:2" s="32" customFormat="1" x14ac:dyDescent="0.25">
      <c r="B137" s="23"/>
    </row>
    <row r="138" spans="2:2" s="32" customFormat="1" x14ac:dyDescent="0.25">
      <c r="B138" s="23" t="s">
        <v>572</v>
      </c>
    </row>
    <row r="139" spans="2:2" s="32" customFormat="1" x14ac:dyDescent="0.25">
      <c r="B139" s="22" t="s">
        <v>1495</v>
      </c>
    </row>
    <row r="140" spans="2:2" s="32" customFormat="1" x14ac:dyDescent="0.25">
      <c r="B140" s="22" t="s">
        <v>1496</v>
      </c>
    </row>
    <row r="141" spans="2:2" s="32" customFormat="1" x14ac:dyDescent="0.25">
      <c r="B141" s="22" t="s">
        <v>1497</v>
      </c>
    </row>
    <row r="142" spans="2:2" s="32" customFormat="1" x14ac:dyDescent="0.25">
      <c r="B142" s="22" t="s">
        <v>1498</v>
      </c>
    </row>
    <row r="143" spans="2:2" s="32" customFormat="1" x14ac:dyDescent="0.25">
      <c r="B143" s="22" t="s">
        <v>1499</v>
      </c>
    </row>
    <row r="144" spans="2:2" s="32" customFormat="1" x14ac:dyDescent="0.25">
      <c r="B144" s="22" t="s">
        <v>1500</v>
      </c>
    </row>
    <row r="145" spans="2:2" s="32" customFormat="1" x14ac:dyDescent="0.25">
      <c r="B145" s="23" t="s">
        <v>1501</v>
      </c>
    </row>
    <row r="146" spans="2:2" s="32" customFormat="1" ht="30" x14ac:dyDescent="0.25">
      <c r="B146" s="23" t="s">
        <v>1502</v>
      </c>
    </row>
    <row r="147" spans="2:2" s="32" customFormat="1" ht="30" x14ac:dyDescent="0.25">
      <c r="B147" s="23" t="s">
        <v>1503</v>
      </c>
    </row>
    <row r="148" spans="2:2" s="32" customFormat="1" x14ac:dyDescent="0.25">
      <c r="B148" s="23" t="s">
        <v>1504</v>
      </c>
    </row>
    <row r="149" spans="2:2" s="32" customFormat="1" ht="30" x14ac:dyDescent="0.25">
      <c r="B149" s="23" t="s">
        <v>1505</v>
      </c>
    </row>
    <row r="150" spans="2:2" s="32" customFormat="1" x14ac:dyDescent="0.25">
      <c r="B150" s="23" t="s">
        <v>573</v>
      </c>
    </row>
    <row r="151" spans="2:2" s="32" customFormat="1" x14ac:dyDescent="0.25">
      <c r="B151" s="23" t="s">
        <v>1506</v>
      </c>
    </row>
    <row r="152" spans="2:2" s="32" customFormat="1" ht="30" x14ac:dyDescent="0.25">
      <c r="B152" s="23" t="s">
        <v>574</v>
      </c>
    </row>
    <row r="153" spans="2:2" s="32" customFormat="1" x14ac:dyDescent="0.25">
      <c r="B153" s="23" t="s">
        <v>1507</v>
      </c>
    </row>
    <row r="154" spans="2:2" s="32" customFormat="1" x14ac:dyDescent="0.25">
      <c r="B154" s="23" t="s">
        <v>1508</v>
      </c>
    </row>
    <row r="155" spans="2:2" s="32" customFormat="1" ht="90" x14ac:dyDescent="0.25">
      <c r="B155" s="23" t="s">
        <v>1509</v>
      </c>
    </row>
    <row r="156" spans="2:2" s="32" customFormat="1" ht="30" x14ac:dyDescent="0.25">
      <c r="B156" s="23" t="s">
        <v>1510</v>
      </c>
    </row>
    <row r="157" spans="2:2" s="32" customFormat="1" x14ac:dyDescent="0.25">
      <c r="B157" s="23" t="s">
        <v>575</v>
      </c>
    </row>
    <row r="158" spans="2:2" s="32" customFormat="1" x14ac:dyDescent="0.25">
      <c r="B158" s="23" t="s">
        <v>576</v>
      </c>
    </row>
    <row r="159" spans="2:2" s="32" customFormat="1" ht="60" x14ac:dyDescent="0.25">
      <c r="B159" s="23" t="s">
        <v>1511</v>
      </c>
    </row>
    <row r="160" spans="2:2" s="32" customFormat="1" ht="30" x14ac:dyDescent="0.25">
      <c r="B160" s="23" t="s">
        <v>1512</v>
      </c>
    </row>
    <row r="161" spans="2:2" s="32" customFormat="1" x14ac:dyDescent="0.25">
      <c r="B161" s="23" t="s">
        <v>1513</v>
      </c>
    </row>
    <row r="162" spans="2:2" s="32" customFormat="1" x14ac:dyDescent="0.25">
      <c r="B162" s="23" t="s">
        <v>1425</v>
      </c>
    </row>
    <row r="163" spans="2:2" s="32" customFormat="1" ht="45" x14ac:dyDescent="0.25">
      <c r="B163" s="23" t="s">
        <v>1514</v>
      </c>
    </row>
    <row r="164" spans="2:2" s="32" customFormat="1" x14ac:dyDescent="0.25">
      <c r="B164" s="23" t="s">
        <v>1515</v>
      </c>
    </row>
    <row r="165" spans="2:2" s="32" customFormat="1" x14ac:dyDescent="0.25">
      <c r="B165" s="22" t="s">
        <v>1516</v>
      </c>
    </row>
    <row r="166" spans="2:2" s="32" customFormat="1" x14ac:dyDescent="0.25">
      <c r="B166" s="22" t="s">
        <v>1517</v>
      </c>
    </row>
    <row r="167" spans="2:2" s="32" customFormat="1" x14ac:dyDescent="0.25">
      <c r="B167" s="23" t="s">
        <v>1518</v>
      </c>
    </row>
    <row r="168" spans="2:2" s="32" customFormat="1" ht="30" x14ac:dyDescent="0.25">
      <c r="B168" s="23" t="s">
        <v>1519</v>
      </c>
    </row>
    <row r="169" spans="2:2" s="32" customFormat="1" x14ac:dyDescent="0.25">
      <c r="B169" s="23" t="s">
        <v>1520</v>
      </c>
    </row>
    <row r="170" spans="2:2" s="32" customFormat="1" x14ac:dyDescent="0.25">
      <c r="B170" s="23" t="s">
        <v>1521</v>
      </c>
    </row>
    <row r="171" spans="2:2" s="32" customFormat="1" ht="30" x14ac:dyDescent="0.25">
      <c r="B171" s="23" t="s">
        <v>1522</v>
      </c>
    </row>
    <row r="172" spans="2:2" s="32" customFormat="1" x14ac:dyDescent="0.25">
      <c r="B172" s="22" t="s">
        <v>1523</v>
      </c>
    </row>
    <row r="173" spans="2:2" s="32" customFormat="1" x14ac:dyDescent="0.25">
      <c r="B173" s="22" t="s">
        <v>1524</v>
      </c>
    </row>
    <row r="174" spans="2:2" s="32" customFormat="1" ht="45" x14ac:dyDescent="0.25">
      <c r="B174" s="23" t="s">
        <v>1525</v>
      </c>
    </row>
    <row r="175" spans="2:2" s="32" customFormat="1" ht="30" x14ac:dyDescent="0.25">
      <c r="B175" s="23" t="s">
        <v>1526</v>
      </c>
    </row>
    <row r="176" spans="2:2" s="32" customFormat="1" x14ac:dyDescent="0.25">
      <c r="B176" s="23" t="s">
        <v>1527</v>
      </c>
    </row>
    <row r="177" spans="2:2" s="32" customFormat="1" x14ac:dyDescent="0.25">
      <c r="B177" s="23" t="s">
        <v>1528</v>
      </c>
    </row>
    <row r="178" spans="2:2" s="32" customFormat="1" x14ac:dyDescent="0.25">
      <c r="B178" s="23" t="s">
        <v>1426</v>
      </c>
    </row>
    <row r="179" spans="2:2" s="32" customFormat="1" x14ac:dyDescent="0.25">
      <c r="B179" s="23" t="s">
        <v>577</v>
      </c>
    </row>
    <row r="180" spans="2:2" s="32" customFormat="1" x14ac:dyDescent="0.25">
      <c r="B180" s="23" t="s">
        <v>1529</v>
      </c>
    </row>
    <row r="181" spans="2:2" s="32" customFormat="1" x14ac:dyDescent="0.25">
      <c r="B181" s="23" t="s">
        <v>1530</v>
      </c>
    </row>
    <row r="182" spans="2:2" s="32" customFormat="1" x14ac:dyDescent="0.25">
      <c r="B182" s="23" t="s">
        <v>1531</v>
      </c>
    </row>
    <row r="183" spans="2:2" s="32" customFormat="1" x14ac:dyDescent="0.25">
      <c r="B183" s="23" t="s">
        <v>1532</v>
      </c>
    </row>
    <row r="184" spans="2:2" s="32" customFormat="1" ht="30" x14ac:dyDescent="0.25">
      <c r="B184" s="22" t="s">
        <v>1533</v>
      </c>
    </row>
    <row r="185" spans="2:2" s="32" customFormat="1" x14ac:dyDescent="0.25">
      <c r="B185" s="22" t="s">
        <v>1534</v>
      </c>
    </row>
    <row r="186" spans="2:2" s="32" customFormat="1" x14ac:dyDescent="0.25">
      <c r="B186" s="22" t="s">
        <v>1535</v>
      </c>
    </row>
    <row r="187" spans="2:2" s="32" customFormat="1" x14ac:dyDescent="0.25">
      <c r="B187" s="22" t="s">
        <v>1536</v>
      </c>
    </row>
    <row r="188" spans="2:2" x14ac:dyDescent="0.25">
      <c r="B188" s="23" t="s">
        <v>1537</v>
      </c>
    </row>
    <row r="189" spans="2:2" ht="30" x14ac:dyDescent="0.25">
      <c r="B189" s="23" t="s">
        <v>1538</v>
      </c>
    </row>
    <row r="190" spans="2:2" x14ac:dyDescent="0.25">
      <c r="B190" s="23" t="s">
        <v>1539</v>
      </c>
    </row>
    <row r="191" spans="2:2" ht="30" x14ac:dyDescent="0.25">
      <c r="B191" s="22" t="s">
        <v>1540</v>
      </c>
    </row>
    <row r="192" spans="2:2" ht="30" x14ac:dyDescent="0.25">
      <c r="B192" s="22" t="s">
        <v>1541</v>
      </c>
    </row>
    <row r="193" spans="2:2" x14ac:dyDescent="0.25">
      <c r="B193" s="22" t="s">
        <v>1542</v>
      </c>
    </row>
    <row r="194" spans="2:2" ht="30" x14ac:dyDescent="0.25">
      <c r="B194" s="22" t="s">
        <v>1543</v>
      </c>
    </row>
    <row r="195" spans="2:2" x14ac:dyDescent="0.25">
      <c r="B195" s="22" t="s">
        <v>1544</v>
      </c>
    </row>
    <row r="196" spans="2:2" ht="30" x14ac:dyDescent="0.25">
      <c r="B196" s="23" t="s">
        <v>1545</v>
      </c>
    </row>
    <row r="197" spans="2:2" ht="30" x14ac:dyDescent="0.25">
      <c r="B197" s="23" t="s">
        <v>1546</v>
      </c>
    </row>
    <row r="198" spans="2:2" x14ac:dyDescent="0.25">
      <c r="B198" s="23" t="s">
        <v>1547</v>
      </c>
    </row>
    <row r="199" spans="2:2" x14ac:dyDescent="0.25">
      <c r="B199" s="22" t="s">
        <v>1548</v>
      </c>
    </row>
    <row r="200" spans="2:2" x14ac:dyDescent="0.25">
      <c r="B200" s="22" t="s">
        <v>1427</v>
      </c>
    </row>
    <row r="201" spans="2:2" ht="30.75" thickBot="1" x14ac:dyDescent="0.3">
      <c r="B201" s="307" t="s">
        <v>1549</v>
      </c>
    </row>
  </sheetData>
  <sheetProtection algorithmName="SHA-512" hashValue="tkewfCDz5u5yZ1oZgpDmKFBKEyP0ySHgXTvMLs+fjOe9ezStG/Fc3YwYZbkkN3d0yMoYiq8T9RR/k9cFckXD/A==" saltValue="itqOBRyDDusmXXWxbXFY2Q==" spinCount="100000" sheet="1" selectLockedCells="1" selectUn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yfa16"/>
  <dimension ref="B2:K36"/>
  <sheetViews>
    <sheetView showGridLines="0" zoomScaleNormal="100" workbookViewId="0">
      <selection activeCell="L6" sqref="L6"/>
    </sheetView>
  </sheetViews>
  <sheetFormatPr defaultColWidth="35" defaultRowHeight="15" x14ac:dyDescent="0.25"/>
  <cols>
    <col min="1" max="1" width="8.7109375" style="1" customWidth="1"/>
    <col min="2" max="2" width="3.85546875" style="1" bestFit="1" customWidth="1"/>
    <col min="3" max="3" width="50" style="1" bestFit="1" customWidth="1"/>
    <col min="4" max="9" width="9.28515625" style="1" customWidth="1"/>
    <col min="10" max="10" width="8.5703125" style="1" bestFit="1" customWidth="1"/>
    <col min="11" max="11" width="9.28515625" style="1" customWidth="1"/>
    <col min="12" max="12" width="35" style="1" customWidth="1"/>
    <col min="13" max="16384" width="35" style="1"/>
  </cols>
  <sheetData>
    <row r="2" spans="2:11" ht="18.75" x14ac:dyDescent="0.3">
      <c r="B2" s="698" t="s">
        <v>1115</v>
      </c>
      <c r="C2" s="698"/>
      <c r="D2" s="698"/>
      <c r="E2" s="698"/>
      <c r="F2" s="698"/>
      <c r="G2" s="698"/>
      <c r="H2" s="698"/>
      <c r="I2" s="375"/>
    </row>
    <row r="3" spans="2:11" ht="15.75" thickBot="1" x14ac:dyDescent="0.3"/>
    <row r="4" spans="2:11" ht="16.5" customHeight="1" thickBot="1" x14ac:dyDescent="0.3">
      <c r="B4" s="694" t="s">
        <v>666</v>
      </c>
      <c r="C4" s="695"/>
      <c r="D4" s="699" t="s">
        <v>667</v>
      </c>
      <c r="E4" s="700"/>
      <c r="F4" s="700"/>
      <c r="G4" s="700"/>
      <c r="H4" s="700"/>
      <c r="I4" s="700"/>
      <c r="J4" s="700"/>
      <c r="K4" s="531"/>
    </row>
    <row r="5" spans="2:11" ht="16.5" thickBot="1" x14ac:dyDescent="0.3">
      <c r="B5" s="696"/>
      <c r="C5" s="697"/>
      <c r="D5" s="218">
        <v>2019</v>
      </c>
      <c r="E5" s="218">
        <v>2020</v>
      </c>
      <c r="F5" s="218">
        <v>2021</v>
      </c>
      <c r="G5" s="218">
        <v>2022</v>
      </c>
      <c r="H5" s="218">
        <v>2023</v>
      </c>
      <c r="I5" s="218">
        <v>2024</v>
      </c>
      <c r="J5" s="528">
        <v>2025</v>
      </c>
      <c r="K5" s="532">
        <v>2026</v>
      </c>
    </row>
    <row r="6" spans="2:11" ht="30.75" thickBot="1" x14ac:dyDescent="0.3">
      <c r="B6" s="218">
        <v>1</v>
      </c>
      <c r="C6" s="220" t="s">
        <v>668</v>
      </c>
      <c r="D6" s="219">
        <v>3825</v>
      </c>
      <c r="E6" s="219">
        <v>4688</v>
      </c>
      <c r="F6" s="219">
        <v>5115</v>
      </c>
      <c r="G6" s="219">
        <v>6966</v>
      </c>
      <c r="H6" s="219">
        <v>15529</v>
      </c>
      <c r="I6" s="219">
        <v>24607</v>
      </c>
      <c r="J6" s="529">
        <f t="shared" ref="J6:J36" si="0">+I6*1.4393</f>
        <v>35416.855100000001</v>
      </c>
      <c r="K6" s="533">
        <f>+J6*1.2549</f>
        <v>44444.611464989997</v>
      </c>
    </row>
    <row r="7" spans="2:11" ht="60.75" thickBot="1" x14ac:dyDescent="0.3">
      <c r="B7" s="218">
        <v>2</v>
      </c>
      <c r="C7" s="220" t="s">
        <v>669</v>
      </c>
      <c r="D7" s="219">
        <v>3825</v>
      </c>
      <c r="E7" s="219">
        <v>4688</v>
      </c>
      <c r="F7" s="219">
        <v>5115</v>
      </c>
      <c r="G7" s="219">
        <v>6966</v>
      </c>
      <c r="H7" s="219">
        <v>15529</v>
      </c>
      <c r="I7" s="219">
        <v>24607</v>
      </c>
      <c r="J7" s="529">
        <f t="shared" si="0"/>
        <v>35416.855100000001</v>
      </c>
      <c r="K7" s="534">
        <f>+J7*1.2549</f>
        <v>44444.611464989997</v>
      </c>
    </row>
    <row r="8" spans="2:11" ht="45.75" thickBot="1" x14ac:dyDescent="0.3">
      <c r="B8" s="218">
        <v>3</v>
      </c>
      <c r="C8" s="220" t="s">
        <v>670</v>
      </c>
      <c r="D8" s="219">
        <v>3825</v>
      </c>
      <c r="E8" s="219">
        <v>4688</v>
      </c>
      <c r="F8" s="219">
        <v>5115</v>
      </c>
      <c r="G8" s="219">
        <v>6966</v>
      </c>
      <c r="H8" s="219">
        <v>15529</v>
      </c>
      <c r="I8" s="219">
        <v>24607</v>
      </c>
      <c r="J8" s="529">
        <f t="shared" si="0"/>
        <v>35416.855100000001</v>
      </c>
      <c r="K8" s="534">
        <f t="shared" ref="K8:K36" si="1">+J8*1.2549</f>
        <v>44444.611464989997</v>
      </c>
    </row>
    <row r="9" spans="2:11" ht="120.75" thickBot="1" x14ac:dyDescent="0.3">
      <c r="B9" s="218">
        <v>4</v>
      </c>
      <c r="C9" s="220" t="s">
        <v>671</v>
      </c>
      <c r="D9" s="219">
        <v>3825</v>
      </c>
      <c r="E9" s="219">
        <v>4688</v>
      </c>
      <c r="F9" s="219">
        <v>5115</v>
      </c>
      <c r="G9" s="219">
        <v>6966</v>
      </c>
      <c r="H9" s="219">
        <v>15529</v>
      </c>
      <c r="I9" s="219">
        <v>24607</v>
      </c>
      <c r="J9" s="529">
        <f t="shared" si="0"/>
        <v>35416.855100000001</v>
      </c>
      <c r="K9" s="534">
        <f t="shared" si="1"/>
        <v>44444.611464989997</v>
      </c>
    </row>
    <row r="10" spans="2:11" ht="150.75" thickBot="1" x14ac:dyDescent="0.3">
      <c r="B10" s="218">
        <v>5</v>
      </c>
      <c r="C10" s="220" t="s">
        <v>672</v>
      </c>
      <c r="D10" s="219">
        <v>3825</v>
      </c>
      <c r="E10" s="219">
        <v>4688</v>
      </c>
      <c r="F10" s="219">
        <v>5115</v>
      </c>
      <c r="G10" s="219">
        <v>6966</v>
      </c>
      <c r="H10" s="219">
        <v>15529</v>
      </c>
      <c r="I10" s="219">
        <v>24607</v>
      </c>
      <c r="J10" s="529">
        <f t="shared" si="0"/>
        <v>35416.855100000001</v>
      </c>
      <c r="K10" s="534">
        <f t="shared" si="1"/>
        <v>44444.611464989997</v>
      </c>
    </row>
    <row r="11" spans="2:11" ht="45.75" thickBot="1" x14ac:dyDescent="0.3">
      <c r="B11" s="218">
        <v>6</v>
      </c>
      <c r="C11" s="220" t="s">
        <v>673</v>
      </c>
      <c r="D11" s="219">
        <v>3825</v>
      </c>
      <c r="E11" s="219">
        <v>4688</v>
      </c>
      <c r="F11" s="219">
        <v>5115</v>
      </c>
      <c r="G11" s="219">
        <v>6966</v>
      </c>
      <c r="H11" s="219">
        <v>15529</v>
      </c>
      <c r="I11" s="219">
        <v>24607</v>
      </c>
      <c r="J11" s="529">
        <f t="shared" si="0"/>
        <v>35416.855100000001</v>
      </c>
      <c r="K11" s="534">
        <f t="shared" si="1"/>
        <v>44444.611464989997</v>
      </c>
    </row>
    <row r="12" spans="2:11" ht="90.75" thickBot="1" x14ac:dyDescent="0.3">
      <c r="B12" s="218">
        <v>7</v>
      </c>
      <c r="C12" s="220" t="s">
        <v>674</v>
      </c>
      <c r="D12" s="219">
        <v>3825</v>
      </c>
      <c r="E12" s="219">
        <v>4688</v>
      </c>
      <c r="F12" s="219">
        <v>5115</v>
      </c>
      <c r="G12" s="219">
        <v>6966</v>
      </c>
      <c r="H12" s="219">
        <v>15529</v>
      </c>
      <c r="I12" s="219">
        <v>24607</v>
      </c>
      <c r="J12" s="529">
        <f t="shared" si="0"/>
        <v>35416.855100000001</v>
      </c>
      <c r="K12" s="534">
        <f t="shared" si="1"/>
        <v>44444.611464989997</v>
      </c>
    </row>
    <row r="13" spans="2:11" ht="105.75" thickBot="1" x14ac:dyDescent="0.3">
      <c r="B13" s="218">
        <v>8</v>
      </c>
      <c r="C13" s="220" t="s">
        <v>675</v>
      </c>
      <c r="D13" s="219">
        <v>3825</v>
      </c>
      <c r="E13" s="219">
        <v>4688</v>
      </c>
      <c r="F13" s="219">
        <v>5115</v>
      </c>
      <c r="G13" s="219">
        <v>6966</v>
      </c>
      <c r="H13" s="219">
        <v>15529</v>
      </c>
      <c r="I13" s="219">
        <v>24607</v>
      </c>
      <c r="J13" s="529">
        <f t="shared" si="0"/>
        <v>35416.855100000001</v>
      </c>
      <c r="K13" s="534">
        <f t="shared" si="1"/>
        <v>44444.611464989997</v>
      </c>
    </row>
    <row r="14" spans="2:11" ht="135.75" thickBot="1" x14ac:dyDescent="0.3">
      <c r="B14" s="218">
        <v>9</v>
      </c>
      <c r="C14" s="220" t="s">
        <v>676</v>
      </c>
      <c r="D14" s="219">
        <v>3825</v>
      </c>
      <c r="E14" s="219">
        <v>4688</v>
      </c>
      <c r="F14" s="219">
        <v>5115</v>
      </c>
      <c r="G14" s="219">
        <v>6966</v>
      </c>
      <c r="H14" s="219">
        <v>15529</v>
      </c>
      <c r="I14" s="219">
        <v>24607</v>
      </c>
      <c r="J14" s="530">
        <f t="shared" si="0"/>
        <v>35416.855100000001</v>
      </c>
      <c r="K14" s="534">
        <f t="shared" si="1"/>
        <v>44444.611464989997</v>
      </c>
    </row>
    <row r="15" spans="2:11" ht="30.75" thickBot="1" x14ac:dyDescent="0.3">
      <c r="B15" s="218">
        <v>10</v>
      </c>
      <c r="C15" s="220" t="s">
        <v>677</v>
      </c>
      <c r="D15" s="219">
        <v>3825</v>
      </c>
      <c r="E15" s="219">
        <v>4688</v>
      </c>
      <c r="F15" s="219">
        <v>5115</v>
      </c>
      <c r="G15" s="219">
        <v>6966</v>
      </c>
      <c r="H15" s="219">
        <v>15529</v>
      </c>
      <c r="I15" s="219">
        <v>24607</v>
      </c>
      <c r="J15" s="529">
        <f t="shared" si="0"/>
        <v>35416.855100000001</v>
      </c>
      <c r="K15" s="534">
        <f t="shared" si="1"/>
        <v>44444.611464989997</v>
      </c>
    </row>
    <row r="16" spans="2:11" ht="60.75" thickBot="1" x14ac:dyDescent="0.3">
      <c r="B16" s="218">
        <v>11</v>
      </c>
      <c r="C16" s="220" t="s">
        <v>678</v>
      </c>
      <c r="D16" s="219">
        <v>3825</v>
      </c>
      <c r="E16" s="219">
        <v>4688</v>
      </c>
      <c r="F16" s="219">
        <v>5115</v>
      </c>
      <c r="G16" s="219">
        <v>6966</v>
      </c>
      <c r="H16" s="219">
        <v>15529</v>
      </c>
      <c r="I16" s="219">
        <v>24607</v>
      </c>
      <c r="J16" s="529">
        <f t="shared" si="0"/>
        <v>35416.855100000001</v>
      </c>
      <c r="K16" s="534">
        <f t="shared" si="1"/>
        <v>44444.611464989997</v>
      </c>
    </row>
    <row r="17" spans="2:11" ht="90.75" thickBot="1" x14ac:dyDescent="0.3">
      <c r="B17" s="218">
        <v>12</v>
      </c>
      <c r="C17" s="220" t="s">
        <v>679</v>
      </c>
      <c r="D17" s="219">
        <v>3825</v>
      </c>
      <c r="E17" s="219">
        <v>4688</v>
      </c>
      <c r="F17" s="219">
        <v>5115</v>
      </c>
      <c r="G17" s="219">
        <v>6966</v>
      </c>
      <c r="H17" s="219">
        <v>15529</v>
      </c>
      <c r="I17" s="219">
        <v>24607</v>
      </c>
      <c r="J17" s="529">
        <f t="shared" si="0"/>
        <v>35416.855100000001</v>
      </c>
      <c r="K17" s="534">
        <f t="shared" si="1"/>
        <v>44444.611464989997</v>
      </c>
    </row>
    <row r="18" spans="2:11" ht="135.75" thickBot="1" x14ac:dyDescent="0.3">
      <c r="B18" s="218">
        <v>13</v>
      </c>
      <c r="C18" s="220" t="s">
        <v>680</v>
      </c>
      <c r="D18" s="219">
        <v>3825</v>
      </c>
      <c r="E18" s="219">
        <v>4688</v>
      </c>
      <c r="F18" s="219">
        <v>5115</v>
      </c>
      <c r="G18" s="219">
        <v>6966</v>
      </c>
      <c r="H18" s="219">
        <v>15529</v>
      </c>
      <c r="I18" s="219">
        <v>24607</v>
      </c>
      <c r="J18" s="530">
        <f t="shared" si="0"/>
        <v>35416.855100000001</v>
      </c>
      <c r="K18" s="534">
        <f t="shared" si="1"/>
        <v>44444.611464989997</v>
      </c>
    </row>
    <row r="19" spans="2:11" ht="120.75" thickBot="1" x14ac:dyDescent="0.3">
      <c r="B19" s="218">
        <v>14</v>
      </c>
      <c r="C19" s="220" t="s">
        <v>681</v>
      </c>
      <c r="D19" s="219">
        <v>3825</v>
      </c>
      <c r="E19" s="219">
        <v>4688</v>
      </c>
      <c r="F19" s="219">
        <v>5115</v>
      </c>
      <c r="G19" s="219">
        <v>6966</v>
      </c>
      <c r="H19" s="219">
        <v>15529</v>
      </c>
      <c r="I19" s="219">
        <v>24607</v>
      </c>
      <c r="J19" s="529">
        <f t="shared" si="0"/>
        <v>35416.855100000001</v>
      </c>
      <c r="K19" s="534">
        <f t="shared" si="1"/>
        <v>44444.611464989997</v>
      </c>
    </row>
    <row r="20" spans="2:11" ht="60.75" thickBot="1" x14ac:dyDescent="0.3">
      <c r="B20" s="218">
        <v>15</v>
      </c>
      <c r="C20" s="220" t="s">
        <v>682</v>
      </c>
      <c r="D20" s="219">
        <v>3825</v>
      </c>
      <c r="E20" s="219">
        <v>4688</v>
      </c>
      <c r="F20" s="219">
        <v>5115</v>
      </c>
      <c r="G20" s="219">
        <v>6966</v>
      </c>
      <c r="H20" s="219">
        <v>15529</v>
      </c>
      <c r="I20" s="219">
        <v>24607</v>
      </c>
      <c r="J20" s="530">
        <f t="shared" si="0"/>
        <v>35416.855100000001</v>
      </c>
      <c r="K20" s="534">
        <f t="shared" si="1"/>
        <v>44444.611464989997</v>
      </c>
    </row>
    <row r="21" spans="2:11" ht="30.75" thickBot="1" x14ac:dyDescent="0.3">
      <c r="B21" s="218">
        <v>16</v>
      </c>
      <c r="C21" s="220" t="s">
        <v>683</v>
      </c>
      <c r="D21" s="219">
        <v>3825</v>
      </c>
      <c r="E21" s="219">
        <v>4688</v>
      </c>
      <c r="F21" s="219">
        <v>5115</v>
      </c>
      <c r="G21" s="219">
        <v>6966</v>
      </c>
      <c r="H21" s="219">
        <v>15529</v>
      </c>
      <c r="I21" s="219">
        <v>24607</v>
      </c>
      <c r="J21" s="529">
        <f t="shared" si="0"/>
        <v>35416.855100000001</v>
      </c>
      <c r="K21" s="534">
        <f t="shared" si="1"/>
        <v>44444.611464989997</v>
      </c>
    </row>
    <row r="22" spans="2:11" ht="60.75" thickBot="1" x14ac:dyDescent="0.3">
      <c r="B22" s="218">
        <v>17</v>
      </c>
      <c r="C22" s="220" t="s">
        <v>684</v>
      </c>
      <c r="D22" s="219">
        <v>3825</v>
      </c>
      <c r="E22" s="219">
        <v>4688</v>
      </c>
      <c r="F22" s="219">
        <v>5115</v>
      </c>
      <c r="G22" s="219">
        <v>6966</v>
      </c>
      <c r="H22" s="219">
        <v>15529</v>
      </c>
      <c r="I22" s="219">
        <v>24607</v>
      </c>
      <c r="J22" s="529">
        <f t="shared" si="0"/>
        <v>35416.855100000001</v>
      </c>
      <c r="K22" s="534">
        <f t="shared" si="1"/>
        <v>44444.611464989997</v>
      </c>
    </row>
    <row r="23" spans="2:11" ht="16.5" thickBot="1" x14ac:dyDescent="0.3">
      <c r="B23" s="218">
        <v>18</v>
      </c>
      <c r="C23" s="220" t="s">
        <v>685</v>
      </c>
      <c r="D23" s="219">
        <v>3825</v>
      </c>
      <c r="E23" s="219">
        <v>4688</v>
      </c>
      <c r="F23" s="219">
        <v>5115</v>
      </c>
      <c r="G23" s="219">
        <v>6966</v>
      </c>
      <c r="H23" s="219">
        <v>15529</v>
      </c>
      <c r="I23" s="219">
        <v>24607</v>
      </c>
      <c r="J23" s="529">
        <f t="shared" si="0"/>
        <v>35416.855100000001</v>
      </c>
      <c r="K23" s="534">
        <f t="shared" si="1"/>
        <v>44444.611464989997</v>
      </c>
    </row>
    <row r="24" spans="2:11" ht="60.75" thickBot="1" x14ac:dyDescent="0.3">
      <c r="B24" s="218">
        <v>19</v>
      </c>
      <c r="C24" s="220" t="s">
        <v>686</v>
      </c>
      <c r="D24" s="219">
        <v>7658</v>
      </c>
      <c r="E24" s="219">
        <v>9387</v>
      </c>
      <c r="F24" s="219">
        <v>10242</v>
      </c>
      <c r="G24" s="219">
        <v>13949</v>
      </c>
      <c r="H24" s="219">
        <v>31097</v>
      </c>
      <c r="I24" s="219">
        <v>49276</v>
      </c>
      <c r="J24" s="529">
        <f t="shared" si="0"/>
        <v>70922.946800000005</v>
      </c>
      <c r="K24" s="534">
        <f t="shared" si="1"/>
        <v>89001.205939320003</v>
      </c>
    </row>
    <row r="25" spans="2:11" ht="30.75" thickBot="1" x14ac:dyDescent="0.3">
      <c r="B25" s="218">
        <v>20</v>
      </c>
      <c r="C25" s="220" t="s">
        <v>687</v>
      </c>
      <c r="D25" s="219">
        <v>7658</v>
      </c>
      <c r="E25" s="219">
        <v>9387</v>
      </c>
      <c r="F25" s="219">
        <v>10242</v>
      </c>
      <c r="G25" s="219">
        <v>13949</v>
      </c>
      <c r="H25" s="219">
        <v>31097</v>
      </c>
      <c r="I25" s="219">
        <v>49276</v>
      </c>
      <c r="J25" s="529">
        <f t="shared" si="0"/>
        <v>70922.946800000005</v>
      </c>
      <c r="K25" s="534">
        <f t="shared" si="1"/>
        <v>89001.205939320003</v>
      </c>
    </row>
    <row r="26" spans="2:11" ht="45.75" thickBot="1" x14ac:dyDescent="0.3">
      <c r="B26" s="218">
        <v>21</v>
      </c>
      <c r="C26" s="220" t="s">
        <v>688</v>
      </c>
      <c r="D26" s="219">
        <v>7658</v>
      </c>
      <c r="E26" s="219">
        <v>9387</v>
      </c>
      <c r="F26" s="219">
        <v>10242</v>
      </c>
      <c r="G26" s="219">
        <v>13949</v>
      </c>
      <c r="H26" s="219">
        <v>31097</v>
      </c>
      <c r="I26" s="219">
        <v>49276</v>
      </c>
      <c r="J26" s="529">
        <f t="shared" si="0"/>
        <v>70922.946800000005</v>
      </c>
      <c r="K26" s="534">
        <f t="shared" si="1"/>
        <v>89001.205939320003</v>
      </c>
    </row>
    <row r="27" spans="2:11" ht="39" customHeight="1" thickBot="1" x14ac:dyDescent="0.3">
      <c r="B27" s="218">
        <v>22</v>
      </c>
      <c r="C27" s="220" t="s">
        <v>689</v>
      </c>
      <c r="D27" s="219">
        <v>7658</v>
      </c>
      <c r="E27" s="219">
        <v>9387</v>
      </c>
      <c r="F27" s="219">
        <v>10242</v>
      </c>
      <c r="G27" s="219">
        <v>13949</v>
      </c>
      <c r="H27" s="219">
        <v>31097</v>
      </c>
      <c r="I27" s="219">
        <v>49276</v>
      </c>
      <c r="J27" s="529">
        <f t="shared" si="0"/>
        <v>70922.946800000005</v>
      </c>
      <c r="K27" s="534">
        <f t="shared" si="1"/>
        <v>89001.205939320003</v>
      </c>
    </row>
    <row r="28" spans="2:11" ht="20.25" customHeight="1" thickBot="1" x14ac:dyDescent="0.3">
      <c r="B28" s="218">
        <v>23</v>
      </c>
      <c r="C28" s="220" t="s">
        <v>690</v>
      </c>
      <c r="D28" s="219">
        <v>7658</v>
      </c>
      <c r="E28" s="219">
        <v>9387</v>
      </c>
      <c r="F28" s="219">
        <v>10242</v>
      </c>
      <c r="G28" s="219">
        <v>13949</v>
      </c>
      <c r="H28" s="219">
        <v>31097</v>
      </c>
      <c r="I28" s="219">
        <v>49276</v>
      </c>
      <c r="J28" s="530">
        <f t="shared" si="0"/>
        <v>70922.946800000005</v>
      </c>
      <c r="K28" s="534">
        <f t="shared" si="1"/>
        <v>89001.205939320003</v>
      </c>
    </row>
    <row r="29" spans="2:11" ht="45.75" thickBot="1" x14ac:dyDescent="0.3">
      <c r="B29" s="218">
        <v>24</v>
      </c>
      <c r="C29" s="220" t="s">
        <v>691</v>
      </c>
      <c r="D29" s="219">
        <v>7658</v>
      </c>
      <c r="E29" s="219">
        <v>9387</v>
      </c>
      <c r="F29" s="219">
        <v>10242</v>
      </c>
      <c r="G29" s="219">
        <v>13949</v>
      </c>
      <c r="H29" s="219">
        <v>31097</v>
      </c>
      <c r="I29" s="219">
        <v>49276</v>
      </c>
      <c r="J29" s="529">
        <f t="shared" si="0"/>
        <v>70922.946800000005</v>
      </c>
      <c r="K29" s="534">
        <f t="shared" si="1"/>
        <v>89001.205939320003</v>
      </c>
    </row>
    <row r="30" spans="2:11" ht="45.75" thickBot="1" x14ac:dyDescent="0.3">
      <c r="B30" s="218">
        <v>25</v>
      </c>
      <c r="C30" s="220" t="s">
        <v>692</v>
      </c>
      <c r="D30" s="219">
        <v>7658</v>
      </c>
      <c r="E30" s="219">
        <v>9387</v>
      </c>
      <c r="F30" s="219">
        <v>10242</v>
      </c>
      <c r="G30" s="219">
        <v>13949</v>
      </c>
      <c r="H30" s="219">
        <v>31097</v>
      </c>
      <c r="I30" s="219">
        <v>49276</v>
      </c>
      <c r="J30" s="529">
        <f t="shared" si="0"/>
        <v>70922.946800000005</v>
      </c>
      <c r="K30" s="534">
        <f t="shared" si="1"/>
        <v>89001.205939320003</v>
      </c>
    </row>
    <row r="31" spans="2:11" ht="45.75" thickBot="1" x14ac:dyDescent="0.3">
      <c r="B31" s="218">
        <v>26</v>
      </c>
      <c r="C31" s="220" t="s">
        <v>693</v>
      </c>
      <c r="D31" s="219">
        <v>7658</v>
      </c>
      <c r="E31" s="219">
        <v>9387</v>
      </c>
      <c r="F31" s="219">
        <v>10242</v>
      </c>
      <c r="G31" s="219">
        <v>13949</v>
      </c>
      <c r="H31" s="219">
        <v>31097</v>
      </c>
      <c r="I31" s="219">
        <v>49276</v>
      </c>
      <c r="J31" s="529">
        <f t="shared" si="0"/>
        <v>70922.946800000005</v>
      </c>
      <c r="K31" s="534">
        <f t="shared" si="1"/>
        <v>89001.205939320003</v>
      </c>
    </row>
    <row r="32" spans="2:11" ht="45.75" thickBot="1" x14ac:dyDescent="0.3">
      <c r="B32" s="218">
        <v>27</v>
      </c>
      <c r="C32" s="220" t="s">
        <v>694</v>
      </c>
      <c r="D32" s="219">
        <v>7658</v>
      </c>
      <c r="E32" s="219">
        <v>9387</v>
      </c>
      <c r="F32" s="219">
        <v>10242</v>
      </c>
      <c r="G32" s="219">
        <v>13949</v>
      </c>
      <c r="H32" s="219">
        <v>31097</v>
      </c>
      <c r="I32" s="219">
        <v>49276</v>
      </c>
      <c r="J32" s="529">
        <f t="shared" si="0"/>
        <v>70922.946800000005</v>
      </c>
      <c r="K32" s="534">
        <f t="shared" si="1"/>
        <v>89001.205939320003</v>
      </c>
    </row>
    <row r="33" spans="2:11" ht="45.75" thickBot="1" x14ac:dyDescent="0.3">
      <c r="B33" s="218">
        <v>28</v>
      </c>
      <c r="C33" s="220" t="s">
        <v>695</v>
      </c>
      <c r="D33" s="219">
        <v>7658</v>
      </c>
      <c r="E33" s="219">
        <v>9387</v>
      </c>
      <c r="F33" s="219">
        <v>10242</v>
      </c>
      <c r="G33" s="219">
        <v>13949</v>
      </c>
      <c r="H33" s="219">
        <v>31097</v>
      </c>
      <c r="I33" s="219">
        <v>49276</v>
      </c>
      <c r="J33" s="529">
        <f t="shared" si="0"/>
        <v>70922.946800000005</v>
      </c>
      <c r="K33" s="534">
        <f t="shared" si="1"/>
        <v>89001.205939320003</v>
      </c>
    </row>
    <row r="34" spans="2:11" ht="16.5" thickBot="1" x14ac:dyDescent="0.3">
      <c r="B34" s="218">
        <v>29</v>
      </c>
      <c r="C34" s="220" t="s">
        <v>696</v>
      </c>
      <c r="D34" s="219">
        <v>7658</v>
      </c>
      <c r="E34" s="219">
        <v>9387</v>
      </c>
      <c r="F34" s="219">
        <v>10242</v>
      </c>
      <c r="G34" s="219">
        <v>13949</v>
      </c>
      <c r="H34" s="219">
        <v>31097</v>
      </c>
      <c r="I34" s="219">
        <v>49276</v>
      </c>
      <c r="J34" s="529">
        <f t="shared" si="0"/>
        <v>70922.946800000005</v>
      </c>
      <c r="K34" s="534">
        <f t="shared" si="1"/>
        <v>89001.205939320003</v>
      </c>
    </row>
    <row r="35" spans="2:11" ht="30.75" thickBot="1" x14ac:dyDescent="0.3">
      <c r="B35" s="218">
        <v>30</v>
      </c>
      <c r="C35" s="220" t="s">
        <v>697</v>
      </c>
      <c r="D35" s="219">
        <v>7658</v>
      </c>
      <c r="E35" s="219">
        <v>9387</v>
      </c>
      <c r="F35" s="219">
        <v>10242</v>
      </c>
      <c r="G35" s="219">
        <v>13949</v>
      </c>
      <c r="H35" s="219">
        <v>31097</v>
      </c>
      <c r="I35" s="219">
        <v>49276</v>
      </c>
      <c r="J35" s="529">
        <f t="shared" si="0"/>
        <v>70922.946800000005</v>
      </c>
      <c r="K35" s="534">
        <f t="shared" si="1"/>
        <v>89001.205939320003</v>
      </c>
    </row>
    <row r="36" spans="2:11" ht="60.75" thickBot="1" x14ac:dyDescent="0.3">
      <c r="B36" s="218">
        <v>31</v>
      </c>
      <c r="C36" s="220" t="s">
        <v>698</v>
      </c>
      <c r="D36" s="219">
        <v>7658</v>
      </c>
      <c r="E36" s="219">
        <v>9387</v>
      </c>
      <c r="F36" s="219">
        <v>10242</v>
      </c>
      <c r="G36" s="219">
        <v>13949</v>
      </c>
      <c r="H36" s="219">
        <v>31097</v>
      </c>
      <c r="I36" s="219">
        <v>49276</v>
      </c>
      <c r="J36" s="529">
        <f t="shared" si="0"/>
        <v>70922.946800000005</v>
      </c>
      <c r="K36" s="535">
        <f t="shared" si="1"/>
        <v>89001.205939320003</v>
      </c>
    </row>
  </sheetData>
  <sheetProtection algorithmName="SHA-512" hashValue="fu03rO/JfANWhYw5Y85Ek6oQ4U3R1D9SRiqCpn4FVaWlRIYpK+x4xa51s2JbnB6dSxjrPJBITOHinjrTPBmcLg==" saltValue="+WPwo9raXKR09SI3EDKERQ==" spinCount="100000" sheet="1" selectLockedCells="1" selectUnlockedCells="1"/>
  <mergeCells count="3">
    <mergeCell ref="B4:C5"/>
    <mergeCell ref="B2:H2"/>
    <mergeCell ref="D4:J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15"/>
  <dimension ref="B1:E79"/>
  <sheetViews>
    <sheetView showGridLines="0" zoomScaleNormal="100" workbookViewId="0">
      <selection activeCell="H18" sqref="H18"/>
    </sheetView>
  </sheetViews>
  <sheetFormatPr defaultColWidth="9.140625" defaultRowHeight="15" x14ac:dyDescent="0.25"/>
  <cols>
    <col min="1" max="2" width="9.140625" style="1"/>
    <col min="3" max="3" width="55.85546875" style="1" customWidth="1"/>
    <col min="4" max="4" width="16.85546875" style="10" customWidth="1"/>
    <col min="5" max="5" width="24.85546875" style="9" customWidth="1"/>
    <col min="6" max="6" width="8.85546875" style="1" customWidth="1"/>
    <col min="7" max="16384" width="9.140625" style="1"/>
  </cols>
  <sheetData>
    <row r="1" spans="2:5" ht="15.75" thickBot="1" x14ac:dyDescent="0.3"/>
    <row r="2" spans="2:5" ht="31.5" x14ac:dyDescent="0.25">
      <c r="B2" s="24" t="s">
        <v>105</v>
      </c>
      <c r="C2" s="25" t="s">
        <v>578</v>
      </c>
      <c r="D2" s="25" t="s">
        <v>579</v>
      </c>
      <c r="E2" s="26" t="s">
        <v>580</v>
      </c>
    </row>
    <row r="3" spans="2:5" x14ac:dyDescent="0.25">
      <c r="B3" s="14">
        <v>1</v>
      </c>
      <c r="C3" s="11" t="s">
        <v>581</v>
      </c>
      <c r="D3" s="12" t="s">
        <v>582</v>
      </c>
      <c r="E3" s="15" t="s">
        <v>583</v>
      </c>
    </row>
    <row r="4" spans="2:5" x14ac:dyDescent="0.25">
      <c r="B4" s="14">
        <v>2</v>
      </c>
      <c r="C4" s="11" t="s">
        <v>584</v>
      </c>
      <c r="D4" s="12"/>
      <c r="E4" s="15"/>
    </row>
    <row r="5" spans="2:5" x14ac:dyDescent="0.25">
      <c r="B5" s="16"/>
      <c r="C5" s="11" t="s">
        <v>585</v>
      </c>
      <c r="D5" s="12" t="s">
        <v>582</v>
      </c>
      <c r="E5" s="15" t="s">
        <v>583</v>
      </c>
    </row>
    <row r="6" spans="2:5" x14ac:dyDescent="0.25">
      <c r="B6" s="16"/>
      <c r="C6" s="13" t="s">
        <v>586</v>
      </c>
      <c r="D6" s="12" t="s">
        <v>582</v>
      </c>
      <c r="E6" s="15" t="s">
        <v>583</v>
      </c>
    </row>
    <row r="7" spans="2:5" x14ac:dyDescent="0.25">
      <c r="B7" s="16"/>
      <c r="C7" s="13" t="s">
        <v>587</v>
      </c>
      <c r="D7" s="12" t="s">
        <v>582</v>
      </c>
      <c r="E7" s="15" t="s">
        <v>583</v>
      </c>
    </row>
    <row r="8" spans="2:5" x14ac:dyDescent="0.25">
      <c r="B8" s="16"/>
      <c r="C8" s="13" t="s">
        <v>588</v>
      </c>
      <c r="D8" s="12" t="s">
        <v>582</v>
      </c>
      <c r="E8" s="15" t="s">
        <v>583</v>
      </c>
    </row>
    <row r="9" spans="2:5" x14ac:dyDescent="0.25">
      <c r="B9" s="16"/>
      <c r="C9" s="13" t="s">
        <v>589</v>
      </c>
      <c r="D9" s="12" t="s">
        <v>582</v>
      </c>
      <c r="E9" s="15" t="s">
        <v>583</v>
      </c>
    </row>
    <row r="10" spans="2:5" x14ac:dyDescent="0.25">
      <c r="B10" s="16"/>
      <c r="C10" s="13" t="s">
        <v>590</v>
      </c>
      <c r="D10" s="12" t="s">
        <v>582</v>
      </c>
      <c r="E10" s="15" t="s">
        <v>583</v>
      </c>
    </row>
    <row r="11" spans="2:5" x14ac:dyDescent="0.25">
      <c r="B11" s="16"/>
      <c r="C11" s="11" t="s">
        <v>591</v>
      </c>
      <c r="D11" s="12" t="s">
        <v>582</v>
      </c>
      <c r="E11" s="15" t="s">
        <v>583</v>
      </c>
    </row>
    <row r="12" spans="2:5" x14ac:dyDescent="0.25">
      <c r="B12" s="16"/>
      <c r="C12" s="13" t="s">
        <v>592</v>
      </c>
      <c r="D12" s="12" t="s">
        <v>582</v>
      </c>
      <c r="E12" s="15" t="s">
        <v>583</v>
      </c>
    </row>
    <row r="13" spans="2:5" x14ac:dyDescent="0.25">
      <c r="B13" s="16"/>
      <c r="C13" s="13" t="s">
        <v>593</v>
      </c>
      <c r="D13" s="12" t="s">
        <v>582</v>
      </c>
      <c r="E13" s="15" t="s">
        <v>583</v>
      </c>
    </row>
    <row r="14" spans="2:5" x14ac:dyDescent="0.25">
      <c r="B14" s="16"/>
      <c r="C14" s="13" t="s">
        <v>594</v>
      </c>
      <c r="D14" s="12" t="s">
        <v>582</v>
      </c>
      <c r="E14" s="15" t="s">
        <v>583</v>
      </c>
    </row>
    <row r="15" spans="2:5" x14ac:dyDescent="0.25">
      <c r="B15" s="16"/>
      <c r="C15" s="13" t="s">
        <v>595</v>
      </c>
      <c r="D15" s="12" t="s">
        <v>582</v>
      </c>
      <c r="E15" s="15" t="s">
        <v>583</v>
      </c>
    </row>
    <row r="16" spans="2:5" x14ac:dyDescent="0.25">
      <c r="B16" s="16"/>
      <c r="C16" s="11" t="s">
        <v>596</v>
      </c>
      <c r="D16" s="12" t="s">
        <v>582</v>
      </c>
      <c r="E16" s="15" t="s">
        <v>583</v>
      </c>
    </row>
    <row r="17" spans="2:5" x14ac:dyDescent="0.25">
      <c r="B17" s="16"/>
      <c r="C17" s="11" t="s">
        <v>597</v>
      </c>
      <c r="D17" s="12" t="s">
        <v>582</v>
      </c>
      <c r="E17" s="15" t="s">
        <v>583</v>
      </c>
    </row>
    <row r="18" spans="2:5" x14ac:dyDescent="0.25">
      <c r="B18" s="16"/>
      <c r="C18" s="13" t="s">
        <v>598</v>
      </c>
      <c r="D18" s="12" t="s">
        <v>582</v>
      </c>
      <c r="E18" s="15" t="s">
        <v>583</v>
      </c>
    </row>
    <row r="19" spans="2:5" x14ac:dyDescent="0.25">
      <c r="B19" s="16"/>
      <c r="C19" s="13" t="s">
        <v>599</v>
      </c>
      <c r="D19" s="12" t="s">
        <v>582</v>
      </c>
      <c r="E19" s="15" t="s">
        <v>583</v>
      </c>
    </row>
    <row r="20" spans="2:5" x14ac:dyDescent="0.25">
      <c r="B20" s="16"/>
      <c r="C20" s="13" t="s">
        <v>600</v>
      </c>
      <c r="D20" s="12" t="s">
        <v>582</v>
      </c>
      <c r="E20" s="15" t="s">
        <v>583</v>
      </c>
    </row>
    <row r="21" spans="2:5" x14ac:dyDescent="0.25">
      <c r="B21" s="16"/>
      <c r="C21" s="13" t="s">
        <v>601</v>
      </c>
      <c r="D21" s="12" t="s">
        <v>582</v>
      </c>
      <c r="E21" s="15" t="s">
        <v>583</v>
      </c>
    </row>
    <row r="22" spans="2:5" x14ac:dyDescent="0.25">
      <c r="B22" s="16"/>
      <c r="C22" s="13" t="s">
        <v>602</v>
      </c>
      <c r="D22" s="12" t="s">
        <v>582</v>
      </c>
      <c r="E22" s="15" t="s">
        <v>583</v>
      </c>
    </row>
    <row r="23" spans="2:5" x14ac:dyDescent="0.25">
      <c r="B23" s="14">
        <v>3</v>
      </c>
      <c r="C23" s="11" t="s">
        <v>603</v>
      </c>
      <c r="D23" s="12"/>
      <c r="E23" s="15"/>
    </row>
    <row r="24" spans="2:5" x14ac:dyDescent="0.25">
      <c r="B24" s="16"/>
      <c r="C24" s="11" t="s">
        <v>604</v>
      </c>
      <c r="D24" s="12" t="s">
        <v>582</v>
      </c>
      <c r="E24" s="15" t="s">
        <v>605</v>
      </c>
    </row>
    <row r="25" spans="2:5" x14ac:dyDescent="0.25">
      <c r="B25" s="16"/>
      <c r="C25" s="13" t="s">
        <v>606</v>
      </c>
      <c r="D25" s="12" t="s">
        <v>582</v>
      </c>
      <c r="E25" s="15" t="s">
        <v>605</v>
      </c>
    </row>
    <row r="26" spans="2:5" x14ac:dyDescent="0.25">
      <c r="B26" s="16"/>
      <c r="C26" s="13" t="s">
        <v>607</v>
      </c>
      <c r="D26" s="12" t="s">
        <v>582</v>
      </c>
      <c r="E26" s="15" t="s">
        <v>605</v>
      </c>
    </row>
    <row r="27" spans="2:5" x14ac:dyDescent="0.25">
      <c r="B27" s="16"/>
      <c r="C27" s="13" t="s">
        <v>608</v>
      </c>
      <c r="D27" s="12" t="s">
        <v>582</v>
      </c>
      <c r="E27" s="15" t="s">
        <v>605</v>
      </c>
    </row>
    <row r="28" spans="2:5" x14ac:dyDescent="0.25">
      <c r="B28" s="16"/>
      <c r="C28" s="13" t="s">
        <v>609</v>
      </c>
      <c r="D28" s="12" t="s">
        <v>582</v>
      </c>
      <c r="E28" s="15" t="s">
        <v>605</v>
      </c>
    </row>
    <row r="29" spans="2:5" x14ac:dyDescent="0.25">
      <c r="B29" s="16"/>
      <c r="C29" s="13" t="s">
        <v>610</v>
      </c>
      <c r="D29" s="12" t="s">
        <v>582</v>
      </c>
      <c r="E29" s="15" t="s">
        <v>605</v>
      </c>
    </row>
    <row r="30" spans="2:5" x14ac:dyDescent="0.25">
      <c r="B30" s="16"/>
      <c r="C30" s="13" t="s">
        <v>611</v>
      </c>
      <c r="D30" s="12" t="s">
        <v>612</v>
      </c>
      <c r="E30" s="15" t="s">
        <v>613</v>
      </c>
    </row>
    <row r="31" spans="2:5" x14ac:dyDescent="0.25">
      <c r="B31" s="16"/>
      <c r="C31" s="13" t="s">
        <v>614</v>
      </c>
      <c r="D31" s="12" t="s">
        <v>582</v>
      </c>
      <c r="E31" s="15" t="s">
        <v>605</v>
      </c>
    </row>
    <row r="32" spans="2:5" x14ac:dyDescent="0.25">
      <c r="B32" s="16"/>
      <c r="C32" s="13" t="s">
        <v>615</v>
      </c>
      <c r="D32" s="12" t="s">
        <v>582</v>
      </c>
      <c r="E32" s="15" t="s">
        <v>605</v>
      </c>
    </row>
    <row r="33" spans="2:5" x14ac:dyDescent="0.25">
      <c r="B33" s="16"/>
      <c r="C33" s="13" t="s">
        <v>616</v>
      </c>
      <c r="D33" s="12" t="s">
        <v>582</v>
      </c>
      <c r="E33" s="15" t="s">
        <v>605</v>
      </c>
    </row>
    <row r="34" spans="2:5" x14ac:dyDescent="0.25">
      <c r="B34" s="16"/>
      <c r="C34" s="13" t="s">
        <v>617</v>
      </c>
      <c r="D34" s="12" t="s">
        <v>582</v>
      </c>
      <c r="E34" s="15" t="s">
        <v>605</v>
      </c>
    </row>
    <row r="35" spans="2:5" x14ac:dyDescent="0.25">
      <c r="B35" s="16"/>
      <c r="C35" s="13" t="s">
        <v>618</v>
      </c>
      <c r="D35" s="12" t="s">
        <v>582</v>
      </c>
      <c r="E35" s="15" t="s">
        <v>605</v>
      </c>
    </row>
    <row r="36" spans="2:5" x14ac:dyDescent="0.25">
      <c r="B36" s="16"/>
      <c r="C36" s="13" t="s">
        <v>619</v>
      </c>
      <c r="D36" s="12" t="s">
        <v>582</v>
      </c>
      <c r="E36" s="15" t="s">
        <v>605</v>
      </c>
    </row>
    <row r="37" spans="2:5" x14ac:dyDescent="0.25">
      <c r="B37" s="16"/>
      <c r="C37" s="13" t="s">
        <v>620</v>
      </c>
      <c r="D37" s="12" t="s">
        <v>582</v>
      </c>
      <c r="E37" s="15" t="s">
        <v>605</v>
      </c>
    </row>
    <row r="38" spans="2:5" x14ac:dyDescent="0.25">
      <c r="B38" s="16"/>
      <c r="C38" s="13" t="s">
        <v>621</v>
      </c>
      <c r="D38" s="12" t="s">
        <v>582</v>
      </c>
      <c r="E38" s="15" t="s">
        <v>605</v>
      </c>
    </row>
    <row r="39" spans="2:5" x14ac:dyDescent="0.25">
      <c r="B39" s="16"/>
      <c r="C39" s="13" t="s">
        <v>622</v>
      </c>
      <c r="D39" s="12" t="s">
        <v>582</v>
      </c>
      <c r="E39" s="15" t="s">
        <v>605</v>
      </c>
    </row>
    <row r="40" spans="2:5" x14ac:dyDescent="0.25">
      <c r="B40" s="16"/>
      <c r="C40" s="13" t="s">
        <v>623</v>
      </c>
      <c r="D40" s="12" t="s">
        <v>582</v>
      </c>
      <c r="E40" s="15" t="s">
        <v>605</v>
      </c>
    </row>
    <row r="41" spans="2:5" x14ac:dyDescent="0.25">
      <c r="B41" s="16"/>
      <c r="C41" s="13" t="s">
        <v>624</v>
      </c>
      <c r="D41" s="12" t="s">
        <v>582</v>
      </c>
      <c r="E41" s="15" t="s">
        <v>605</v>
      </c>
    </row>
    <row r="42" spans="2:5" x14ac:dyDescent="0.25">
      <c r="B42" s="16"/>
      <c r="C42" s="13" t="s">
        <v>625</v>
      </c>
      <c r="D42" s="12" t="s">
        <v>582</v>
      </c>
      <c r="E42" s="15" t="s">
        <v>605</v>
      </c>
    </row>
    <row r="43" spans="2:5" x14ac:dyDescent="0.25">
      <c r="B43" s="16"/>
      <c r="C43" s="13" t="s">
        <v>626</v>
      </c>
      <c r="D43" s="12" t="s">
        <v>582</v>
      </c>
      <c r="E43" s="15" t="s">
        <v>605</v>
      </c>
    </row>
    <row r="44" spans="2:5" x14ac:dyDescent="0.25">
      <c r="B44" s="16"/>
      <c r="C44" s="13" t="s">
        <v>627</v>
      </c>
      <c r="D44" s="12" t="s">
        <v>582</v>
      </c>
      <c r="E44" s="15" t="s">
        <v>605</v>
      </c>
    </row>
    <row r="45" spans="2:5" x14ac:dyDescent="0.25">
      <c r="B45" s="16"/>
      <c r="C45" s="13" t="s">
        <v>628</v>
      </c>
      <c r="D45" s="12" t="s">
        <v>582</v>
      </c>
      <c r="E45" s="15" t="s">
        <v>605</v>
      </c>
    </row>
    <row r="46" spans="2:5" x14ac:dyDescent="0.25">
      <c r="B46" s="16"/>
      <c r="C46" s="13" t="s">
        <v>629</v>
      </c>
      <c r="D46" s="12" t="s">
        <v>582</v>
      </c>
      <c r="E46" s="15" t="s">
        <v>605</v>
      </c>
    </row>
    <row r="47" spans="2:5" x14ac:dyDescent="0.25">
      <c r="B47" s="16"/>
      <c r="C47" s="11" t="s">
        <v>630</v>
      </c>
      <c r="D47" s="12" t="s">
        <v>582</v>
      </c>
      <c r="E47" s="15" t="s">
        <v>605</v>
      </c>
    </row>
    <row r="48" spans="2:5" x14ac:dyDescent="0.25">
      <c r="B48" s="16"/>
      <c r="C48" s="13" t="s">
        <v>631</v>
      </c>
      <c r="D48" s="12" t="s">
        <v>582</v>
      </c>
      <c r="E48" s="15" t="s">
        <v>605</v>
      </c>
    </row>
    <row r="49" spans="2:5" x14ac:dyDescent="0.25">
      <c r="B49" s="16"/>
      <c r="C49" s="13" t="s">
        <v>632</v>
      </c>
      <c r="D49" s="12" t="s">
        <v>582</v>
      </c>
      <c r="E49" s="15" t="s">
        <v>605</v>
      </c>
    </row>
    <row r="50" spans="2:5" ht="30" x14ac:dyDescent="0.25">
      <c r="B50" s="16"/>
      <c r="C50" s="13" t="s">
        <v>633</v>
      </c>
      <c r="D50" s="12" t="s">
        <v>612</v>
      </c>
      <c r="E50" s="15"/>
    </row>
    <row r="51" spans="2:5" ht="30" x14ac:dyDescent="0.25">
      <c r="B51" s="16"/>
      <c r="C51" s="13" t="s">
        <v>634</v>
      </c>
      <c r="D51" s="12" t="s">
        <v>612</v>
      </c>
      <c r="E51" s="15"/>
    </row>
    <row r="52" spans="2:5" x14ac:dyDescent="0.25">
      <c r="B52" s="16"/>
      <c r="C52" s="13" t="s">
        <v>635</v>
      </c>
      <c r="D52" s="12" t="s">
        <v>582</v>
      </c>
      <c r="E52" s="15" t="s">
        <v>605</v>
      </c>
    </row>
    <row r="53" spans="2:5" x14ac:dyDescent="0.25">
      <c r="B53" s="16"/>
      <c r="C53" s="13" t="s">
        <v>636</v>
      </c>
      <c r="D53" s="12" t="s">
        <v>612</v>
      </c>
      <c r="E53" s="15"/>
    </row>
    <row r="54" spans="2:5" x14ac:dyDescent="0.25">
      <c r="B54" s="16"/>
      <c r="C54" s="13" t="s">
        <v>637</v>
      </c>
      <c r="D54" s="12" t="s">
        <v>612</v>
      </c>
      <c r="E54" s="15"/>
    </row>
    <row r="55" spans="2:5" x14ac:dyDescent="0.25">
      <c r="B55" s="16"/>
      <c r="C55" s="11" t="s">
        <v>638</v>
      </c>
      <c r="D55" s="12" t="s">
        <v>582</v>
      </c>
      <c r="E55" s="15" t="s">
        <v>605</v>
      </c>
    </row>
    <row r="56" spans="2:5" x14ac:dyDescent="0.25">
      <c r="B56" s="16"/>
      <c r="C56" s="11" t="s">
        <v>639</v>
      </c>
      <c r="D56" s="12" t="s">
        <v>582</v>
      </c>
      <c r="E56" s="15" t="s">
        <v>605</v>
      </c>
    </row>
    <row r="57" spans="2:5" ht="30" x14ac:dyDescent="0.25">
      <c r="B57" s="14">
        <v>4</v>
      </c>
      <c r="C57" s="11" t="s">
        <v>640</v>
      </c>
      <c r="D57" s="12" t="s">
        <v>582</v>
      </c>
      <c r="E57" s="15" t="s">
        <v>605</v>
      </c>
    </row>
    <row r="58" spans="2:5" x14ac:dyDescent="0.25">
      <c r="B58" s="16"/>
      <c r="C58" s="13" t="s">
        <v>641</v>
      </c>
      <c r="D58" s="12" t="s">
        <v>582</v>
      </c>
      <c r="E58" s="15" t="s">
        <v>583</v>
      </c>
    </row>
    <row r="59" spans="2:5" x14ac:dyDescent="0.25">
      <c r="B59" s="16"/>
      <c r="C59" s="13" t="s">
        <v>642</v>
      </c>
      <c r="D59" s="12" t="s">
        <v>582</v>
      </c>
      <c r="E59" s="15" t="s">
        <v>605</v>
      </c>
    </row>
    <row r="60" spans="2:5" x14ac:dyDescent="0.25">
      <c r="B60" s="14">
        <v>5</v>
      </c>
      <c r="C60" s="11" t="s">
        <v>643</v>
      </c>
      <c r="D60" s="12" t="s">
        <v>582</v>
      </c>
      <c r="E60" s="15" t="s">
        <v>605</v>
      </c>
    </row>
    <row r="61" spans="2:5" x14ac:dyDescent="0.25">
      <c r="B61" s="16">
        <v>6</v>
      </c>
      <c r="C61" s="11" t="s">
        <v>644</v>
      </c>
      <c r="D61" s="12" t="s">
        <v>582</v>
      </c>
      <c r="E61" s="15" t="s">
        <v>583</v>
      </c>
    </row>
    <row r="62" spans="2:5" x14ac:dyDescent="0.25">
      <c r="B62" s="16">
        <v>7</v>
      </c>
      <c r="C62" s="11" t="s">
        <v>645</v>
      </c>
      <c r="D62" s="12" t="s">
        <v>582</v>
      </c>
      <c r="E62" s="15" t="s">
        <v>605</v>
      </c>
    </row>
    <row r="63" spans="2:5" x14ac:dyDescent="0.25">
      <c r="B63" s="16">
        <v>8</v>
      </c>
      <c r="C63" s="11" t="s">
        <v>646</v>
      </c>
      <c r="D63" s="12" t="s">
        <v>582</v>
      </c>
      <c r="E63" s="15" t="s">
        <v>605</v>
      </c>
    </row>
    <row r="64" spans="2:5" x14ac:dyDescent="0.25">
      <c r="B64" s="16">
        <v>9</v>
      </c>
      <c r="C64" s="11" t="s">
        <v>647</v>
      </c>
      <c r="D64" s="12" t="s">
        <v>612</v>
      </c>
      <c r="E64" s="15"/>
    </row>
    <row r="65" spans="2:5" ht="30" x14ac:dyDescent="0.25">
      <c r="B65" s="16"/>
      <c r="C65" s="13" t="s">
        <v>648</v>
      </c>
      <c r="D65" s="12" t="s">
        <v>612</v>
      </c>
      <c r="E65" s="15"/>
    </row>
    <row r="66" spans="2:5" ht="30" x14ac:dyDescent="0.25">
      <c r="B66" s="16"/>
      <c r="C66" s="13" t="s">
        <v>649</v>
      </c>
      <c r="D66" s="12" t="s">
        <v>612</v>
      </c>
      <c r="E66" s="15"/>
    </row>
    <row r="67" spans="2:5" x14ac:dyDescent="0.25">
      <c r="B67" s="16"/>
      <c r="C67" s="13" t="s">
        <v>650</v>
      </c>
      <c r="D67" s="12" t="s">
        <v>612</v>
      </c>
      <c r="E67" s="15"/>
    </row>
    <row r="68" spans="2:5" ht="30" x14ac:dyDescent="0.25">
      <c r="B68" s="14">
        <v>10</v>
      </c>
      <c r="C68" s="11" t="s">
        <v>651</v>
      </c>
      <c r="D68" s="12" t="s">
        <v>612</v>
      </c>
      <c r="E68" s="15" t="s">
        <v>652</v>
      </c>
    </row>
    <row r="69" spans="2:5" ht="30" x14ac:dyDescent="0.25">
      <c r="B69" s="14">
        <v>11</v>
      </c>
      <c r="C69" s="11" t="s">
        <v>653</v>
      </c>
      <c r="D69" s="12" t="s">
        <v>612</v>
      </c>
      <c r="E69" s="15" t="s">
        <v>654</v>
      </c>
    </row>
    <row r="70" spans="2:5" ht="30" x14ac:dyDescent="0.25">
      <c r="B70" s="14">
        <v>12</v>
      </c>
      <c r="C70" s="11" t="s">
        <v>655</v>
      </c>
      <c r="D70" s="12" t="s">
        <v>612</v>
      </c>
      <c r="E70" s="15" t="s">
        <v>656</v>
      </c>
    </row>
    <row r="71" spans="2:5" x14ac:dyDescent="0.25">
      <c r="B71" s="16"/>
      <c r="C71" s="13" t="s">
        <v>657</v>
      </c>
      <c r="D71" s="12" t="s">
        <v>612</v>
      </c>
      <c r="E71" s="15"/>
    </row>
    <row r="72" spans="2:5" x14ac:dyDescent="0.25">
      <c r="B72" s="16">
        <v>13</v>
      </c>
      <c r="C72" s="11" t="s">
        <v>658</v>
      </c>
      <c r="D72" s="12" t="s">
        <v>612</v>
      </c>
      <c r="E72" s="15"/>
    </row>
    <row r="73" spans="2:5" x14ac:dyDescent="0.25">
      <c r="B73" s="16">
        <v>14</v>
      </c>
      <c r="C73" s="11" t="s">
        <v>659</v>
      </c>
      <c r="D73" s="12" t="s">
        <v>612</v>
      </c>
      <c r="E73" s="15"/>
    </row>
    <row r="74" spans="2:5" x14ac:dyDescent="0.25">
      <c r="B74" s="16">
        <v>15</v>
      </c>
      <c r="C74" s="11" t="s">
        <v>660</v>
      </c>
      <c r="D74" s="12" t="s">
        <v>612</v>
      </c>
      <c r="E74" s="15"/>
    </row>
    <row r="75" spans="2:5" x14ac:dyDescent="0.25">
      <c r="B75" s="16">
        <v>16</v>
      </c>
      <c r="C75" s="11" t="s">
        <v>661</v>
      </c>
      <c r="D75" s="12" t="s">
        <v>612</v>
      </c>
      <c r="E75" s="15"/>
    </row>
    <row r="76" spans="2:5" x14ac:dyDescent="0.25">
      <c r="B76" s="16"/>
      <c r="C76" s="13" t="s">
        <v>662</v>
      </c>
      <c r="D76" s="12" t="s">
        <v>612</v>
      </c>
      <c r="E76" s="15"/>
    </row>
    <row r="77" spans="2:5" x14ac:dyDescent="0.25">
      <c r="B77" s="16"/>
      <c r="C77" s="13" t="s">
        <v>663</v>
      </c>
      <c r="D77" s="12" t="s">
        <v>612</v>
      </c>
      <c r="E77" s="15"/>
    </row>
    <row r="78" spans="2:5" x14ac:dyDescent="0.25">
      <c r="B78" s="16">
        <v>17</v>
      </c>
      <c r="C78" s="11" t="s">
        <v>664</v>
      </c>
      <c r="D78" s="12" t="s">
        <v>612</v>
      </c>
      <c r="E78" s="15"/>
    </row>
    <row r="79" spans="2:5" ht="15.75" thickBot="1" x14ac:dyDescent="0.3">
      <c r="B79" s="17">
        <v>18</v>
      </c>
      <c r="C79" s="18" t="s">
        <v>665</v>
      </c>
      <c r="D79" s="19" t="s">
        <v>612</v>
      </c>
      <c r="E79" s="20"/>
    </row>
  </sheetData>
  <sheetProtection algorithmName="SHA-512" hashValue="HR+Wv7uB5xUy5HrVtvEGR5VEmwBJubwsJ7oaWwIXNMGodDUQ4IwOEGr3IV0R0yZR4dg30wOg64wdI1kBt5dq5A==" saltValue="Kw5NRLcTz0Uv09P7RWv64A==" spinCount="100000" sheet="1" selectLockedCells="1" selectUn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ayfa19"/>
  <dimension ref="B1:I62"/>
  <sheetViews>
    <sheetView showGridLines="0" zoomScale="85" zoomScaleNormal="85" workbookViewId="0">
      <selection activeCell="K16" sqref="K16"/>
    </sheetView>
  </sheetViews>
  <sheetFormatPr defaultColWidth="9.140625" defaultRowHeight="15" x14ac:dyDescent="0.25"/>
  <cols>
    <col min="1" max="1" width="6" customWidth="1"/>
    <col min="2" max="2" width="28.5703125" customWidth="1"/>
    <col min="3" max="3" width="22.28515625" style="4" customWidth="1"/>
    <col min="4" max="4" width="23.42578125" customWidth="1"/>
    <col min="5" max="5" width="22.28515625" customWidth="1"/>
    <col min="6" max="6" width="23.140625" customWidth="1"/>
    <col min="7" max="7" width="22.140625" customWidth="1"/>
    <col min="8" max="8" width="9.140625" customWidth="1"/>
    <col min="9" max="9" width="9.85546875" bestFit="1" customWidth="1"/>
  </cols>
  <sheetData>
    <row r="1" spans="2:9" ht="15.75" thickBot="1" x14ac:dyDescent="0.3"/>
    <row r="2" spans="2:9" ht="14.45" customHeight="1" x14ac:dyDescent="0.25">
      <c r="B2" s="703" t="s">
        <v>702</v>
      </c>
      <c r="C2" s="706" t="s">
        <v>703</v>
      </c>
      <c r="D2" s="729" t="s">
        <v>700</v>
      </c>
      <c r="E2" s="730"/>
      <c r="F2" s="735" t="s">
        <v>701</v>
      </c>
      <c r="G2" s="736"/>
    </row>
    <row r="3" spans="2:9" ht="15" customHeight="1" thickBot="1" x14ac:dyDescent="0.3">
      <c r="B3" s="704"/>
      <c r="C3" s="707"/>
      <c r="D3" s="731"/>
      <c r="E3" s="732"/>
      <c r="F3" s="737"/>
      <c r="G3" s="738"/>
    </row>
    <row r="4" spans="2:9" s="55" customFormat="1" ht="18" thickBot="1" x14ac:dyDescent="0.35">
      <c r="B4" s="705"/>
      <c r="C4" s="707"/>
      <c r="D4" s="342" t="s">
        <v>704</v>
      </c>
      <c r="E4" s="343" t="s">
        <v>705</v>
      </c>
      <c r="F4" s="344" t="s">
        <v>704</v>
      </c>
      <c r="G4" s="345" t="s">
        <v>705</v>
      </c>
    </row>
    <row r="5" spans="2:9" s="55" customFormat="1" ht="18" thickBot="1" x14ac:dyDescent="0.35">
      <c r="B5" s="703" t="s">
        <v>1924</v>
      </c>
      <c r="C5" s="498">
        <v>46023</v>
      </c>
      <c r="D5" s="719">
        <v>1101</v>
      </c>
      <c r="E5" s="721">
        <f>D5*30</f>
        <v>33030</v>
      </c>
      <c r="F5" s="723" t="s">
        <v>821</v>
      </c>
      <c r="G5" s="725" t="s">
        <v>821</v>
      </c>
    </row>
    <row r="6" spans="2:9" s="55" customFormat="1" ht="18" thickBot="1" x14ac:dyDescent="0.35">
      <c r="B6" s="705"/>
      <c r="C6" s="499">
        <v>46387</v>
      </c>
      <c r="D6" s="720"/>
      <c r="E6" s="722"/>
      <c r="F6" s="724"/>
      <c r="G6" s="726"/>
      <c r="I6" s="357"/>
    </row>
    <row r="7" spans="2:9" s="55" customFormat="1" ht="17.25" x14ac:dyDescent="0.3">
      <c r="B7" s="701" t="s">
        <v>1779</v>
      </c>
      <c r="C7" s="309">
        <v>45658</v>
      </c>
      <c r="D7" s="751">
        <f>+E7/30</f>
        <v>866.85</v>
      </c>
      <c r="E7" s="753">
        <v>26005.5</v>
      </c>
      <c r="F7" s="755" t="s">
        <v>821</v>
      </c>
      <c r="G7" s="756" t="s">
        <v>821</v>
      </c>
    </row>
    <row r="8" spans="2:9" s="55" customFormat="1" ht="17.25" x14ac:dyDescent="0.3">
      <c r="B8" s="702"/>
      <c r="C8" s="309">
        <v>46022</v>
      </c>
      <c r="D8" s="752"/>
      <c r="E8" s="754"/>
      <c r="F8" s="715"/>
      <c r="G8" s="717"/>
      <c r="I8" s="357"/>
    </row>
    <row r="9" spans="2:9" s="55" customFormat="1" ht="17.25" x14ac:dyDescent="0.3">
      <c r="B9" s="718" t="s">
        <v>1766</v>
      </c>
      <c r="C9" s="309">
        <v>45292</v>
      </c>
      <c r="D9" s="750">
        <v>666.75</v>
      </c>
      <c r="E9" s="748">
        <v>20002.5</v>
      </c>
      <c r="F9" s="746" t="s">
        <v>821</v>
      </c>
      <c r="G9" s="741" t="s">
        <v>821</v>
      </c>
      <c r="H9" s="502"/>
    </row>
    <row r="10" spans="2:9" s="55" customFormat="1" ht="17.25" x14ac:dyDescent="0.3">
      <c r="B10" s="713"/>
      <c r="C10" s="501">
        <v>45657</v>
      </c>
      <c r="D10" s="750">
        <v>666.75</v>
      </c>
      <c r="E10" s="749"/>
      <c r="F10" s="747"/>
      <c r="G10" s="717"/>
      <c r="H10" s="502"/>
    </row>
    <row r="11" spans="2:9" s="55" customFormat="1" ht="17.25" customHeight="1" x14ac:dyDescent="0.3">
      <c r="B11" s="718" t="s">
        <v>1739</v>
      </c>
      <c r="C11" s="500">
        <v>45108</v>
      </c>
      <c r="D11" s="744">
        <v>380.07</v>
      </c>
      <c r="E11" s="710">
        <v>13414.5</v>
      </c>
      <c r="F11" s="740" t="s">
        <v>706</v>
      </c>
      <c r="G11" s="741" t="s">
        <v>706</v>
      </c>
    </row>
    <row r="12" spans="2:9" s="55" customFormat="1" ht="17.25" x14ac:dyDescent="0.3">
      <c r="B12" s="713"/>
      <c r="C12" s="500">
        <v>45291</v>
      </c>
      <c r="D12" s="745"/>
      <c r="E12" s="711"/>
      <c r="F12" s="715"/>
      <c r="G12" s="717"/>
    </row>
    <row r="13" spans="2:9" s="55" customFormat="1" ht="17.25" x14ac:dyDescent="0.3">
      <c r="B13" s="712" t="s">
        <v>1555</v>
      </c>
      <c r="C13" s="105">
        <v>44927</v>
      </c>
      <c r="D13" s="750" t="s">
        <v>1740</v>
      </c>
      <c r="E13" s="710" t="s">
        <v>1552</v>
      </c>
      <c r="F13" s="714" t="s">
        <v>706</v>
      </c>
      <c r="G13" s="716" t="s">
        <v>706</v>
      </c>
    </row>
    <row r="14" spans="2:9" s="55" customFormat="1" ht="17.25" x14ac:dyDescent="0.3">
      <c r="B14" s="713"/>
      <c r="C14" s="105">
        <v>45107</v>
      </c>
      <c r="D14" s="709"/>
      <c r="E14" s="711"/>
      <c r="F14" s="715"/>
      <c r="G14" s="717"/>
    </row>
    <row r="15" spans="2:9" s="55" customFormat="1" ht="17.25" x14ac:dyDescent="0.3">
      <c r="B15" s="712" t="s">
        <v>1550</v>
      </c>
      <c r="C15" s="105">
        <v>44743</v>
      </c>
      <c r="D15" s="708" t="s">
        <v>1551</v>
      </c>
      <c r="E15" s="710" t="s">
        <v>1553</v>
      </c>
      <c r="F15" s="714" t="s">
        <v>706</v>
      </c>
      <c r="G15" s="716" t="s">
        <v>706</v>
      </c>
    </row>
    <row r="16" spans="2:9" s="55" customFormat="1" ht="17.25" x14ac:dyDescent="0.3">
      <c r="B16" s="713"/>
      <c r="C16" s="105">
        <v>44926</v>
      </c>
      <c r="D16" s="709"/>
      <c r="E16" s="711"/>
      <c r="F16" s="715"/>
      <c r="G16" s="717"/>
    </row>
    <row r="17" spans="2:9" s="55" customFormat="1" ht="17.25" x14ac:dyDescent="0.3">
      <c r="B17" s="712" t="s">
        <v>707</v>
      </c>
      <c r="C17" s="105">
        <v>44562</v>
      </c>
      <c r="D17" s="708" t="s">
        <v>708</v>
      </c>
      <c r="E17" s="710" t="s">
        <v>983</v>
      </c>
      <c r="F17" s="714" t="s">
        <v>706</v>
      </c>
      <c r="G17" s="716" t="s">
        <v>706</v>
      </c>
    </row>
    <row r="18" spans="2:9" s="55" customFormat="1" ht="17.25" x14ac:dyDescent="0.3">
      <c r="B18" s="713"/>
      <c r="C18" s="105">
        <v>44926</v>
      </c>
      <c r="D18" s="709"/>
      <c r="E18" s="711"/>
      <c r="F18" s="715"/>
      <c r="G18" s="717"/>
    </row>
    <row r="19" spans="2:9" s="55" customFormat="1" ht="17.25" x14ac:dyDescent="0.3">
      <c r="B19" s="780" t="s">
        <v>709</v>
      </c>
      <c r="C19" s="308" t="s">
        <v>710</v>
      </c>
      <c r="D19" s="784" t="s">
        <v>711</v>
      </c>
      <c r="E19" s="763" t="s">
        <v>1554</v>
      </c>
      <c r="F19" s="764" t="s">
        <v>612</v>
      </c>
      <c r="G19" s="765" t="s">
        <v>612</v>
      </c>
    </row>
    <row r="20" spans="2:9" s="55" customFormat="1" ht="17.25" x14ac:dyDescent="0.3">
      <c r="B20" s="780"/>
      <c r="C20" s="105">
        <v>44561</v>
      </c>
      <c r="D20" s="784"/>
      <c r="E20" s="763"/>
      <c r="F20" s="764"/>
      <c r="G20" s="765"/>
    </row>
    <row r="21" spans="2:9" x14ac:dyDescent="0.25">
      <c r="B21" s="780" t="s">
        <v>709</v>
      </c>
      <c r="C21" s="308" t="s">
        <v>712</v>
      </c>
      <c r="D21" s="781" t="s">
        <v>713</v>
      </c>
      <c r="E21" s="763" t="s">
        <v>714</v>
      </c>
      <c r="F21" s="764" t="s">
        <v>612</v>
      </c>
      <c r="G21" s="765" t="s">
        <v>612</v>
      </c>
    </row>
    <row r="22" spans="2:9" x14ac:dyDescent="0.25">
      <c r="B22" s="780"/>
      <c r="C22" s="105">
        <v>44196</v>
      </c>
      <c r="D22" s="781"/>
      <c r="E22" s="763"/>
      <c r="F22" s="764"/>
      <c r="G22" s="765"/>
    </row>
    <row r="23" spans="2:9" x14ac:dyDescent="0.25">
      <c r="B23" s="780" t="s">
        <v>1012</v>
      </c>
      <c r="C23" s="105">
        <v>43466</v>
      </c>
      <c r="D23" s="742">
        <v>85.28</v>
      </c>
      <c r="E23" s="743">
        <v>2558.4</v>
      </c>
      <c r="F23" s="764" t="s">
        <v>612</v>
      </c>
      <c r="G23" s="765" t="s">
        <v>612</v>
      </c>
    </row>
    <row r="24" spans="2:9" x14ac:dyDescent="0.25">
      <c r="B24" s="780"/>
      <c r="C24" s="105">
        <v>43830</v>
      </c>
      <c r="D24" s="742"/>
      <c r="E24" s="743"/>
      <c r="F24" s="764"/>
      <c r="G24" s="765"/>
      <c r="I24" s="727"/>
    </row>
    <row r="25" spans="2:9" x14ac:dyDescent="0.25">
      <c r="B25" s="718" t="s">
        <v>1013</v>
      </c>
      <c r="C25" s="309">
        <v>43101</v>
      </c>
      <c r="D25" s="779">
        <v>67.650000000000006</v>
      </c>
      <c r="E25" s="739">
        <v>2029.5</v>
      </c>
      <c r="F25" s="740" t="s">
        <v>612</v>
      </c>
      <c r="G25" s="741" t="s">
        <v>612</v>
      </c>
      <c r="I25" s="727"/>
    </row>
    <row r="26" spans="2:9" x14ac:dyDescent="0.25">
      <c r="B26" s="713"/>
      <c r="C26" s="105">
        <v>43465</v>
      </c>
      <c r="D26" s="758"/>
      <c r="E26" s="734"/>
      <c r="F26" s="715"/>
      <c r="G26" s="717"/>
      <c r="I26" s="728"/>
    </row>
    <row r="27" spans="2:9" x14ac:dyDescent="0.25">
      <c r="B27" s="776" t="s">
        <v>1014</v>
      </c>
      <c r="C27" s="105">
        <v>42736</v>
      </c>
      <c r="D27" s="733">
        <v>59.25</v>
      </c>
      <c r="E27" s="733">
        <v>1777.5</v>
      </c>
      <c r="F27" s="714" t="s">
        <v>612</v>
      </c>
      <c r="G27" s="716" t="s">
        <v>612</v>
      </c>
      <c r="I27" s="728"/>
    </row>
    <row r="28" spans="2:9" x14ac:dyDescent="0.25">
      <c r="B28" s="778"/>
      <c r="C28" s="105">
        <v>43100</v>
      </c>
      <c r="D28" s="734"/>
      <c r="E28" s="734"/>
      <c r="F28" s="715"/>
      <c r="G28" s="717"/>
    </row>
    <row r="29" spans="2:9" x14ac:dyDescent="0.25">
      <c r="B29" s="776" t="s">
        <v>1015</v>
      </c>
      <c r="C29" s="105">
        <v>42370</v>
      </c>
      <c r="D29" s="733">
        <v>54.9</v>
      </c>
      <c r="E29" s="733">
        <v>1647</v>
      </c>
      <c r="F29" s="714" t="s">
        <v>612</v>
      </c>
      <c r="G29" s="716" t="s">
        <v>612</v>
      </c>
    </row>
    <row r="30" spans="2:9" x14ac:dyDescent="0.25">
      <c r="B30" s="778"/>
      <c r="C30" s="105">
        <v>42735</v>
      </c>
      <c r="D30" s="734"/>
      <c r="E30" s="734"/>
      <c r="F30" s="715"/>
      <c r="G30" s="717"/>
    </row>
    <row r="31" spans="2:9" x14ac:dyDescent="0.25">
      <c r="B31" s="776" t="s">
        <v>1016</v>
      </c>
      <c r="C31" s="105">
        <v>42005</v>
      </c>
      <c r="D31" s="733">
        <v>40.049999999999997</v>
      </c>
      <c r="E31" s="733">
        <v>1201.5</v>
      </c>
      <c r="F31" s="714" t="s">
        <v>612</v>
      </c>
      <c r="G31" s="716" t="s">
        <v>612</v>
      </c>
    </row>
    <row r="32" spans="2:9" x14ac:dyDescent="0.25">
      <c r="B32" s="777"/>
      <c r="C32" s="105">
        <v>42185</v>
      </c>
      <c r="D32" s="734"/>
      <c r="E32" s="734"/>
      <c r="F32" s="715"/>
      <c r="G32" s="717"/>
    </row>
    <row r="33" spans="2:7" x14ac:dyDescent="0.25">
      <c r="B33" s="777"/>
      <c r="C33" s="105">
        <v>42186</v>
      </c>
      <c r="D33" s="733">
        <v>42.45</v>
      </c>
      <c r="E33" s="733">
        <v>1273.5</v>
      </c>
      <c r="F33" s="714" t="s">
        <v>612</v>
      </c>
      <c r="G33" s="716" t="s">
        <v>612</v>
      </c>
    </row>
    <row r="34" spans="2:7" x14ac:dyDescent="0.25">
      <c r="B34" s="778"/>
      <c r="C34" s="105">
        <v>42369</v>
      </c>
      <c r="D34" s="734"/>
      <c r="E34" s="734"/>
      <c r="F34" s="715"/>
      <c r="G34" s="717"/>
    </row>
    <row r="35" spans="2:7" ht="14.45" customHeight="1" x14ac:dyDescent="0.25">
      <c r="B35" s="776" t="s">
        <v>715</v>
      </c>
      <c r="C35" s="105">
        <v>41640</v>
      </c>
      <c r="D35" s="757">
        <v>35.700000000000003</v>
      </c>
      <c r="E35" s="757">
        <v>1071</v>
      </c>
      <c r="F35" s="714" t="s">
        <v>612</v>
      </c>
      <c r="G35" s="716" t="s">
        <v>612</v>
      </c>
    </row>
    <row r="36" spans="2:7" x14ac:dyDescent="0.25">
      <c r="B36" s="777"/>
      <c r="C36" s="105">
        <v>41820</v>
      </c>
      <c r="D36" s="758"/>
      <c r="E36" s="758"/>
      <c r="F36" s="715"/>
      <c r="G36" s="717"/>
    </row>
    <row r="37" spans="2:7" x14ac:dyDescent="0.25">
      <c r="B37" s="777"/>
      <c r="C37" s="105">
        <v>41640</v>
      </c>
      <c r="D37" s="757">
        <v>37.799999999999997</v>
      </c>
      <c r="E37" s="757">
        <v>1134</v>
      </c>
      <c r="F37" s="708" t="s">
        <v>716</v>
      </c>
      <c r="G37" s="782" t="s">
        <v>716</v>
      </c>
    </row>
    <row r="38" spans="2:7" x14ac:dyDescent="0.25">
      <c r="B38" s="778"/>
      <c r="C38" s="105">
        <v>41820</v>
      </c>
      <c r="D38" s="758"/>
      <c r="E38" s="758"/>
      <c r="F38" s="709"/>
      <c r="G38" s="783"/>
    </row>
    <row r="39" spans="2:7" x14ac:dyDescent="0.25">
      <c r="B39" s="776" t="s">
        <v>1017</v>
      </c>
      <c r="C39" s="105">
        <v>41275</v>
      </c>
      <c r="D39" s="757">
        <v>32.619999999999997</v>
      </c>
      <c r="E39" s="757">
        <v>978.6</v>
      </c>
      <c r="F39" s="759">
        <v>27.97</v>
      </c>
      <c r="G39" s="761">
        <v>839.1</v>
      </c>
    </row>
    <row r="40" spans="2:7" x14ac:dyDescent="0.25">
      <c r="B40" s="777"/>
      <c r="C40" s="105">
        <v>41455</v>
      </c>
      <c r="D40" s="758"/>
      <c r="E40" s="758"/>
      <c r="F40" s="760"/>
      <c r="G40" s="762"/>
    </row>
    <row r="41" spans="2:7" x14ac:dyDescent="0.25">
      <c r="B41" s="777"/>
      <c r="C41" s="105">
        <v>41456</v>
      </c>
      <c r="D41" s="757">
        <v>34.049999999999997</v>
      </c>
      <c r="E41" s="757">
        <v>1021.5</v>
      </c>
      <c r="F41" s="759">
        <v>29.25</v>
      </c>
      <c r="G41" s="761">
        <v>877.5</v>
      </c>
    </row>
    <row r="42" spans="2:7" x14ac:dyDescent="0.25">
      <c r="B42" s="778"/>
      <c r="C42" s="105">
        <v>41639</v>
      </c>
      <c r="D42" s="758"/>
      <c r="E42" s="758"/>
      <c r="F42" s="760"/>
      <c r="G42" s="762"/>
    </row>
    <row r="43" spans="2:7" x14ac:dyDescent="0.25">
      <c r="B43" s="776" t="s">
        <v>1018</v>
      </c>
      <c r="C43" s="105">
        <v>40909</v>
      </c>
      <c r="D43" s="757">
        <v>29.55</v>
      </c>
      <c r="E43" s="757">
        <v>886.5</v>
      </c>
      <c r="F43" s="759">
        <v>25.35</v>
      </c>
      <c r="G43" s="761">
        <v>760</v>
      </c>
    </row>
    <row r="44" spans="2:7" x14ac:dyDescent="0.25">
      <c r="B44" s="777"/>
      <c r="C44" s="105">
        <v>41090</v>
      </c>
      <c r="D44" s="758"/>
      <c r="E44" s="758"/>
      <c r="F44" s="760"/>
      <c r="G44" s="762"/>
    </row>
    <row r="45" spans="2:7" x14ac:dyDescent="0.25">
      <c r="B45" s="777"/>
      <c r="C45" s="105">
        <v>41091</v>
      </c>
      <c r="D45" s="757">
        <v>31.35</v>
      </c>
      <c r="E45" s="757">
        <v>940.5</v>
      </c>
      <c r="F45" s="759">
        <v>26.85</v>
      </c>
      <c r="G45" s="761">
        <v>805.5</v>
      </c>
    </row>
    <row r="46" spans="2:7" x14ac:dyDescent="0.25">
      <c r="B46" s="778"/>
      <c r="C46" s="105">
        <v>41274</v>
      </c>
      <c r="D46" s="758"/>
      <c r="E46" s="758"/>
      <c r="F46" s="760"/>
      <c r="G46" s="762"/>
    </row>
    <row r="47" spans="2:7" x14ac:dyDescent="0.25">
      <c r="B47" s="776" t="s">
        <v>717</v>
      </c>
      <c r="C47" s="105">
        <v>40544</v>
      </c>
      <c r="D47" s="757">
        <v>26.55</v>
      </c>
      <c r="E47" s="757">
        <v>796.5</v>
      </c>
      <c r="F47" s="759">
        <v>22.65</v>
      </c>
      <c r="G47" s="761">
        <v>679.5</v>
      </c>
    </row>
    <row r="48" spans="2:7" x14ac:dyDescent="0.25">
      <c r="B48" s="777"/>
      <c r="C48" s="105">
        <v>40724</v>
      </c>
      <c r="D48" s="758"/>
      <c r="E48" s="758"/>
      <c r="F48" s="760"/>
      <c r="G48" s="762"/>
    </row>
    <row r="49" spans="2:7" x14ac:dyDescent="0.25">
      <c r="B49" s="777"/>
      <c r="C49" s="105">
        <v>40725</v>
      </c>
      <c r="D49" s="757">
        <v>27.9</v>
      </c>
      <c r="E49" s="757">
        <v>837</v>
      </c>
      <c r="F49" s="759">
        <v>23.85</v>
      </c>
      <c r="G49" s="761">
        <v>715.5</v>
      </c>
    </row>
    <row r="50" spans="2:7" x14ac:dyDescent="0.25">
      <c r="B50" s="778"/>
      <c r="C50" s="105">
        <v>40908</v>
      </c>
      <c r="D50" s="758"/>
      <c r="E50" s="758"/>
      <c r="F50" s="760"/>
      <c r="G50" s="762"/>
    </row>
    <row r="51" spans="2:7" x14ac:dyDescent="0.25">
      <c r="B51" s="776" t="s">
        <v>1019</v>
      </c>
      <c r="C51" s="105">
        <v>40179</v>
      </c>
      <c r="D51" s="708" t="s">
        <v>718</v>
      </c>
      <c r="E51" s="757">
        <v>729</v>
      </c>
      <c r="F51" s="759">
        <v>20.7</v>
      </c>
      <c r="G51" s="761">
        <v>621</v>
      </c>
    </row>
    <row r="52" spans="2:7" x14ac:dyDescent="0.25">
      <c r="B52" s="777"/>
      <c r="C52" s="105">
        <v>40359</v>
      </c>
      <c r="D52" s="709"/>
      <c r="E52" s="758"/>
      <c r="F52" s="760"/>
      <c r="G52" s="762"/>
    </row>
    <row r="53" spans="2:7" x14ac:dyDescent="0.25">
      <c r="B53" s="777"/>
      <c r="C53" s="105">
        <v>40360</v>
      </c>
      <c r="D53" s="757">
        <v>25.35</v>
      </c>
      <c r="E53" s="757">
        <v>760.5</v>
      </c>
      <c r="F53" s="759">
        <v>21.6</v>
      </c>
      <c r="G53" s="761">
        <v>648</v>
      </c>
    </row>
    <row r="54" spans="2:7" x14ac:dyDescent="0.25">
      <c r="B54" s="778"/>
      <c r="C54" s="105">
        <v>40543</v>
      </c>
      <c r="D54" s="758"/>
      <c r="E54" s="758"/>
      <c r="F54" s="760"/>
      <c r="G54" s="762"/>
    </row>
    <row r="55" spans="2:7" x14ac:dyDescent="0.25">
      <c r="B55" s="766">
        <v>39813</v>
      </c>
      <c r="C55" s="105">
        <v>39814</v>
      </c>
      <c r="D55" s="733">
        <v>22.2</v>
      </c>
      <c r="E55" s="757">
        <v>666</v>
      </c>
      <c r="F55" s="769">
        <v>18.899999999999999</v>
      </c>
      <c r="G55" s="761">
        <v>567</v>
      </c>
    </row>
    <row r="56" spans="2:7" x14ac:dyDescent="0.25">
      <c r="B56" s="767"/>
      <c r="C56" s="105">
        <v>39994</v>
      </c>
      <c r="D56" s="734"/>
      <c r="E56" s="758"/>
      <c r="F56" s="770"/>
      <c r="G56" s="762"/>
    </row>
    <row r="57" spans="2:7" x14ac:dyDescent="0.25">
      <c r="B57" s="767"/>
      <c r="C57" s="105">
        <v>39995</v>
      </c>
      <c r="D57" s="733">
        <f>E57/30</f>
        <v>23.1</v>
      </c>
      <c r="E57" s="757">
        <v>693</v>
      </c>
      <c r="F57" s="769">
        <v>19.649999999999999</v>
      </c>
      <c r="G57" s="761">
        <v>589.5</v>
      </c>
    </row>
    <row r="58" spans="2:7" x14ac:dyDescent="0.25">
      <c r="B58" s="775"/>
      <c r="C58" s="105">
        <v>40178</v>
      </c>
      <c r="D58" s="734"/>
      <c r="E58" s="758"/>
      <c r="F58" s="770"/>
      <c r="G58" s="762"/>
    </row>
    <row r="59" spans="2:7" x14ac:dyDescent="0.25">
      <c r="B59" s="766">
        <v>39447</v>
      </c>
      <c r="C59" s="105">
        <v>39448</v>
      </c>
      <c r="D59" s="733">
        <v>20.28</v>
      </c>
      <c r="E59" s="757">
        <v>608.4</v>
      </c>
      <c r="F59" s="769">
        <v>17.18</v>
      </c>
      <c r="G59" s="761">
        <v>515.4</v>
      </c>
    </row>
    <row r="60" spans="2:7" x14ac:dyDescent="0.25">
      <c r="B60" s="767"/>
      <c r="C60" s="105">
        <v>39629</v>
      </c>
      <c r="D60" s="734"/>
      <c r="E60" s="758"/>
      <c r="F60" s="770"/>
      <c r="G60" s="762"/>
    </row>
    <row r="61" spans="2:7" x14ac:dyDescent="0.25">
      <c r="B61" s="767"/>
      <c r="C61" s="105">
        <v>39630</v>
      </c>
      <c r="D61" s="733">
        <v>21.29</v>
      </c>
      <c r="E61" s="757">
        <v>638.70000000000005</v>
      </c>
      <c r="F61" s="769">
        <v>18.02</v>
      </c>
      <c r="G61" s="761">
        <v>540.6</v>
      </c>
    </row>
    <row r="62" spans="2:7" ht="15.75" thickBot="1" x14ac:dyDescent="0.3">
      <c r="B62" s="768"/>
      <c r="C62" s="106">
        <v>39813</v>
      </c>
      <c r="D62" s="771"/>
      <c r="E62" s="772"/>
      <c r="F62" s="773"/>
      <c r="G62" s="774"/>
    </row>
  </sheetData>
  <sheetProtection algorithmName="SHA-512" hashValue="9xwv9zoqwZreKfgShUkqEOddxhOCfRgSoddFL+Iub5ZDFDzeALjeSAm3NjR5WSFmVCTmwHu93QvkkI8oIj9+hQ==" saltValue="Bvc11pooUJB5CcdPA6+vFg==" spinCount="100000" sheet="1" selectLockedCells="1" selectUnlockedCells="1"/>
  <mergeCells count="143">
    <mergeCell ref="B19:B20"/>
    <mergeCell ref="D19:D20"/>
    <mergeCell ref="E19:E20"/>
    <mergeCell ref="F19:F20"/>
    <mergeCell ref="G19:G20"/>
    <mergeCell ref="G11:G12"/>
    <mergeCell ref="F15:F16"/>
    <mergeCell ref="G15:G16"/>
    <mergeCell ref="B15:B16"/>
    <mergeCell ref="D15:D16"/>
    <mergeCell ref="E15:E16"/>
    <mergeCell ref="B13:B14"/>
    <mergeCell ref="D13:D14"/>
    <mergeCell ref="E13:E14"/>
    <mergeCell ref="F13:F14"/>
    <mergeCell ref="G13:G14"/>
    <mergeCell ref="B23:B24"/>
    <mergeCell ref="B21:B22"/>
    <mergeCell ref="F23:F24"/>
    <mergeCell ref="G23:G24"/>
    <mergeCell ref="D21:D22"/>
    <mergeCell ref="B43:B46"/>
    <mergeCell ref="E45:E46"/>
    <mergeCell ref="F45:F46"/>
    <mergeCell ref="G45:G46"/>
    <mergeCell ref="E37:E38"/>
    <mergeCell ref="F37:F38"/>
    <mergeCell ref="G37:G38"/>
    <mergeCell ref="E39:E40"/>
    <mergeCell ref="F39:F40"/>
    <mergeCell ref="G39:G40"/>
    <mergeCell ref="B39:B42"/>
    <mergeCell ref="D41:D42"/>
    <mergeCell ref="E41:E42"/>
    <mergeCell ref="F41:F42"/>
    <mergeCell ref="G41:G42"/>
    <mergeCell ref="B47:B50"/>
    <mergeCell ref="B51:B54"/>
    <mergeCell ref="B25:B26"/>
    <mergeCell ref="D25:D26"/>
    <mergeCell ref="B31:B34"/>
    <mergeCell ref="B27:B28"/>
    <mergeCell ref="B29:B30"/>
    <mergeCell ref="B35:B38"/>
    <mergeCell ref="D53:D54"/>
    <mergeCell ref="D49:D50"/>
    <mergeCell ref="D45:D46"/>
    <mergeCell ref="D47:D48"/>
    <mergeCell ref="D37:D38"/>
    <mergeCell ref="D39:D40"/>
    <mergeCell ref="D33:D34"/>
    <mergeCell ref="D31:D32"/>
    <mergeCell ref="D51:D52"/>
    <mergeCell ref="D43:D44"/>
    <mergeCell ref="D35:D36"/>
    <mergeCell ref="D29:D30"/>
    <mergeCell ref="E53:E54"/>
    <mergeCell ref="F53:F54"/>
    <mergeCell ref="G53:G54"/>
    <mergeCell ref="E49:E50"/>
    <mergeCell ref="B59:B62"/>
    <mergeCell ref="D59:D60"/>
    <mergeCell ref="E59:E60"/>
    <mergeCell ref="F59:F60"/>
    <mergeCell ref="G59:G60"/>
    <mergeCell ref="D61:D62"/>
    <mergeCell ref="E61:E62"/>
    <mergeCell ref="F61:F62"/>
    <mergeCell ref="G61:G62"/>
    <mergeCell ref="B55:B58"/>
    <mergeCell ref="D55:D56"/>
    <mergeCell ref="E55:E56"/>
    <mergeCell ref="F55:F56"/>
    <mergeCell ref="G55:G56"/>
    <mergeCell ref="D57:D58"/>
    <mergeCell ref="E57:E58"/>
    <mergeCell ref="F57:F58"/>
    <mergeCell ref="G57:G58"/>
    <mergeCell ref="F49:F50"/>
    <mergeCell ref="G49:G50"/>
    <mergeCell ref="E51:E52"/>
    <mergeCell ref="F51:F52"/>
    <mergeCell ref="G51:G52"/>
    <mergeCell ref="E47:E48"/>
    <mergeCell ref="F47:F48"/>
    <mergeCell ref="G47:G48"/>
    <mergeCell ref="E21:E22"/>
    <mergeCell ref="F21:F22"/>
    <mergeCell ref="G21:G22"/>
    <mergeCell ref="E43:E44"/>
    <mergeCell ref="F43:F44"/>
    <mergeCell ref="G43:G44"/>
    <mergeCell ref="G33:G34"/>
    <mergeCell ref="E35:E36"/>
    <mergeCell ref="F35:F36"/>
    <mergeCell ref="G35:G36"/>
    <mergeCell ref="E33:E34"/>
    <mergeCell ref="F33:F34"/>
    <mergeCell ref="E29:E30"/>
    <mergeCell ref="F29:F30"/>
    <mergeCell ref="G29:G30"/>
    <mergeCell ref="E31:E32"/>
    <mergeCell ref="F31:F32"/>
    <mergeCell ref="G31:G32"/>
    <mergeCell ref="I24:I25"/>
    <mergeCell ref="I26:I27"/>
    <mergeCell ref="D2:E3"/>
    <mergeCell ref="D27:D28"/>
    <mergeCell ref="E27:E28"/>
    <mergeCell ref="F27:F28"/>
    <mergeCell ref="G27:G28"/>
    <mergeCell ref="F2:G3"/>
    <mergeCell ref="E25:E26"/>
    <mergeCell ref="F25:F26"/>
    <mergeCell ref="G25:G26"/>
    <mergeCell ref="D23:D24"/>
    <mergeCell ref="E23:E24"/>
    <mergeCell ref="D11:D12"/>
    <mergeCell ref="E11:E12"/>
    <mergeCell ref="F11:F12"/>
    <mergeCell ref="F9:F10"/>
    <mergeCell ref="G9:G10"/>
    <mergeCell ref="E9:E10"/>
    <mergeCell ref="D9:D10"/>
    <mergeCell ref="D7:D8"/>
    <mergeCell ref="E7:E8"/>
    <mergeCell ref="F7:F8"/>
    <mergeCell ref="G7:G8"/>
    <mergeCell ref="B7:B8"/>
    <mergeCell ref="B2:B4"/>
    <mergeCell ref="C2:C4"/>
    <mergeCell ref="D17:D18"/>
    <mergeCell ref="E17:E18"/>
    <mergeCell ref="B17:B18"/>
    <mergeCell ref="F17:F18"/>
    <mergeCell ref="G17:G18"/>
    <mergeCell ref="B11:B12"/>
    <mergeCell ref="B9:B10"/>
    <mergeCell ref="B5:B6"/>
    <mergeCell ref="D5:D6"/>
    <mergeCell ref="E5:E6"/>
    <mergeCell ref="F5:F6"/>
    <mergeCell ref="G5:G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ayfa20"/>
  <dimension ref="B1:F21"/>
  <sheetViews>
    <sheetView showGridLines="0" zoomScale="85" zoomScaleNormal="85" workbookViewId="0"/>
  </sheetViews>
  <sheetFormatPr defaultColWidth="9.140625" defaultRowHeight="15" x14ac:dyDescent="0.25"/>
  <cols>
    <col min="1" max="1" width="9.140625" style="1"/>
    <col min="2" max="2" width="44.85546875" style="1" customWidth="1"/>
    <col min="3" max="3" width="14.7109375" style="10" customWidth="1"/>
    <col min="4" max="4" width="43.42578125" style="1" customWidth="1"/>
    <col min="5" max="6" width="9.140625" style="1" customWidth="1"/>
    <col min="7" max="16384" width="9.140625" style="1"/>
  </cols>
  <sheetData>
    <row r="1" spans="2:6" ht="15.75" thickBot="1" x14ac:dyDescent="0.3"/>
    <row r="2" spans="2:6" ht="21.6" customHeight="1" thickBot="1" x14ac:dyDescent="0.3">
      <c r="B2" s="785" t="s">
        <v>719</v>
      </c>
      <c r="C2" s="786"/>
      <c r="D2" s="787"/>
    </row>
    <row r="3" spans="2:6" ht="31.5" x14ac:dyDescent="0.25">
      <c r="B3" s="319" t="s">
        <v>720</v>
      </c>
      <c r="C3" s="320" t="s">
        <v>721</v>
      </c>
      <c r="D3" s="319" t="s">
        <v>722</v>
      </c>
      <c r="F3" s="311"/>
    </row>
    <row r="4" spans="2:6" ht="27" customHeight="1" x14ac:dyDescent="0.25">
      <c r="B4" s="111" t="s">
        <v>723</v>
      </c>
      <c r="C4" s="142">
        <v>0.48</v>
      </c>
      <c r="D4" s="111" t="s">
        <v>724</v>
      </c>
    </row>
    <row r="5" spans="2:6" ht="27" customHeight="1" x14ac:dyDescent="0.25">
      <c r="B5" s="111" t="s">
        <v>725</v>
      </c>
      <c r="C5" s="142">
        <v>0.36</v>
      </c>
      <c r="D5" s="111" t="s">
        <v>726</v>
      </c>
    </row>
    <row r="6" spans="2:6" ht="27" customHeight="1" x14ac:dyDescent="0.25">
      <c r="B6" s="111" t="s">
        <v>727</v>
      </c>
      <c r="C6" s="142">
        <v>0.72</v>
      </c>
      <c r="D6" s="111" t="s">
        <v>728</v>
      </c>
    </row>
    <row r="7" spans="2:6" ht="27" customHeight="1" x14ac:dyDescent="0.25">
      <c r="B7" s="111" t="s">
        <v>729</v>
      </c>
      <c r="C7" s="142">
        <v>0.6</v>
      </c>
      <c r="D7" s="111" t="s">
        <v>730</v>
      </c>
    </row>
    <row r="8" spans="2:6" ht="27" customHeight="1" x14ac:dyDescent="0.25">
      <c r="B8" s="111" t="s">
        <v>731</v>
      </c>
      <c r="C8" s="142">
        <v>0.36</v>
      </c>
      <c r="D8" s="111" t="s">
        <v>732</v>
      </c>
    </row>
    <row r="9" spans="2:6" ht="27" customHeight="1" x14ac:dyDescent="0.25">
      <c r="B9" s="111" t="s">
        <v>733</v>
      </c>
      <c r="C9" s="142">
        <v>0.3</v>
      </c>
      <c r="D9" s="111" t="s">
        <v>734</v>
      </c>
    </row>
    <row r="10" spans="2:6" ht="27" customHeight="1" x14ac:dyDescent="0.25">
      <c r="B10" s="111" t="s">
        <v>735</v>
      </c>
      <c r="C10" s="142">
        <v>0.24</v>
      </c>
      <c r="D10" s="111" t="s">
        <v>736</v>
      </c>
    </row>
    <row r="11" spans="2:6" ht="27" customHeight="1" x14ac:dyDescent="0.25">
      <c r="B11" s="111" t="s">
        <v>737</v>
      </c>
      <c r="C11" s="142">
        <v>0.19</v>
      </c>
      <c r="D11" s="111" t="s">
        <v>738</v>
      </c>
    </row>
    <row r="12" spans="2:6" ht="27" customHeight="1" x14ac:dyDescent="0.25">
      <c r="B12" s="111" t="s">
        <v>739</v>
      </c>
      <c r="C12" s="142">
        <v>0.12</v>
      </c>
      <c r="D12" s="111" t="s">
        <v>740</v>
      </c>
    </row>
    <row r="13" spans="2:6" ht="27" customHeight="1" x14ac:dyDescent="0.25">
      <c r="B13" s="111" t="s">
        <v>741</v>
      </c>
      <c r="C13" s="142">
        <v>0.22</v>
      </c>
      <c r="D13" s="111" t="s">
        <v>742</v>
      </c>
    </row>
    <row r="14" spans="2:6" ht="27" customHeight="1" x14ac:dyDescent="0.25">
      <c r="B14" s="111" t="s">
        <v>743</v>
      </c>
      <c r="C14" s="143">
        <v>0.19</v>
      </c>
      <c r="D14" s="144" t="s">
        <v>744</v>
      </c>
    </row>
    <row r="15" spans="2:6" ht="27" customHeight="1" x14ac:dyDescent="0.25">
      <c r="B15" s="111" t="s">
        <v>745</v>
      </c>
      <c r="C15" s="143">
        <v>0.15</v>
      </c>
      <c r="D15" s="144" t="s">
        <v>746</v>
      </c>
    </row>
    <row r="16" spans="2:6" ht="27" customHeight="1" x14ac:dyDescent="0.25">
      <c r="B16" s="111" t="s">
        <v>1556</v>
      </c>
      <c r="C16" s="143">
        <v>0.24</v>
      </c>
      <c r="D16" s="144" t="s">
        <v>1557</v>
      </c>
    </row>
    <row r="17" spans="2:4" ht="27" customHeight="1" x14ac:dyDescent="0.25">
      <c r="B17" s="111" t="s">
        <v>1951</v>
      </c>
      <c r="C17" s="143">
        <v>0.36</v>
      </c>
      <c r="D17" s="144" t="s">
        <v>1764</v>
      </c>
    </row>
    <row r="18" spans="2:4" ht="27" customHeight="1" x14ac:dyDescent="0.25">
      <c r="B18" s="111" t="s">
        <v>1793</v>
      </c>
      <c r="C18" s="143">
        <v>0.48</v>
      </c>
      <c r="D18" s="144" t="s">
        <v>1792</v>
      </c>
    </row>
    <row r="19" spans="2:4" ht="26.25" customHeight="1" x14ac:dyDescent="0.25">
      <c r="B19" s="527" t="s">
        <v>1952</v>
      </c>
      <c r="C19" s="146">
        <v>0.39</v>
      </c>
      <c r="D19" s="144" t="s">
        <v>1953</v>
      </c>
    </row>
    <row r="21" spans="2:4" x14ac:dyDescent="0.25">
      <c r="B21" s="90" t="s">
        <v>747</v>
      </c>
    </row>
  </sheetData>
  <sheetProtection algorithmName="SHA-512" hashValue="EbBapiS1fnjOp8riqFES2g3fBliweqYMpBGY2PZLYxqx8lTh3ns++Ln0g4I+J329bZZwS9srD0ALXtR8ST4NIQ==" saltValue="X9MDTSoMXfQwA747suktVw==" spinCount="100000" sheet="1" selectLockedCells="1" selectUnlockedCells="1"/>
  <mergeCells count="1">
    <mergeCell ref="B2:D2"/>
  </mergeCells>
  <hyperlinks>
    <hyperlink ref="D14" r:id="rId1" display="Seri : C Sıra No : 3 Tahsilat Genel Tebliği" xr:uid="{00000000-0004-0000-1000-000000000000}"/>
    <hyperlink ref="D13" r:id="rId2" display="http://www.gib.gov.tr/node/131737" xr:uid="{00000000-0004-0000-1000-000001000000}"/>
    <hyperlink ref="D15" r:id="rId3" xr:uid="{00000000-0004-0000-1000-000002000000}"/>
    <hyperlink ref="D16" r:id="rId4" location=":~:text=21%20Temmuz%202022%20PER%C5%9EEMBE&amp;text=MADDE%201%2D%206183%20say%C4%B1l%C4%B1%20Amme,itibaren%20y%C4%B1ll%C4%B1k%20%24%20olarak%20belirlenmi%C5%9Ftir." xr:uid="{00000000-0004-0000-1000-000003000000}"/>
    <hyperlink ref="D19" r:id="rId5" display="Seri: C Sıra No: 8 Tahsilat Genel Tebliği" xr:uid="{00000000-0004-0000-1000-000004000000}"/>
    <hyperlink ref="D17" r:id="rId6" xr:uid="{1AD58716-A6E7-4A86-A2A7-9F1C67B4655B}"/>
    <hyperlink ref="D18" r:id="rId7" xr:uid="{A433FFB7-47D5-4186-BC48-99D14A107020}"/>
  </hyperlinks>
  <pageMargins left="0.7" right="0.7" top="0.75" bottom="0.75" header="0.3" footer="0.3"/>
  <pageSetup paperSize="9" orientation="portrait" r:id="rId8"/>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ayfa22"/>
  <dimension ref="B1:E32"/>
  <sheetViews>
    <sheetView showGridLines="0" zoomScale="115" zoomScaleNormal="115" workbookViewId="0">
      <selection activeCell="H5" sqref="H5"/>
    </sheetView>
  </sheetViews>
  <sheetFormatPr defaultColWidth="9.140625" defaultRowHeight="15" x14ac:dyDescent="0.25"/>
  <cols>
    <col min="1" max="1" width="9.140625" style="1"/>
    <col min="2" max="2" width="45.140625" style="1" customWidth="1"/>
    <col min="3" max="3" width="34.42578125" style="1" customWidth="1"/>
    <col min="4" max="4" width="22.28515625" style="1" customWidth="1"/>
    <col min="5" max="5" width="50.28515625" style="1" customWidth="1"/>
    <col min="6" max="16384" width="9.140625" style="1"/>
  </cols>
  <sheetData>
    <row r="1" spans="2:5" ht="15.75" thickBot="1" x14ac:dyDescent="0.3"/>
    <row r="2" spans="2:5" ht="18.75" x14ac:dyDescent="0.25">
      <c r="B2" s="682" t="s">
        <v>748</v>
      </c>
      <c r="C2" s="683"/>
      <c r="D2" s="683"/>
      <c r="E2" s="684"/>
    </row>
    <row r="3" spans="2:5" ht="15.75" x14ac:dyDescent="0.25">
      <c r="B3" s="147" t="s">
        <v>749</v>
      </c>
      <c r="C3" s="145" t="s">
        <v>750</v>
      </c>
      <c r="D3" s="145" t="s">
        <v>751</v>
      </c>
      <c r="E3" s="148" t="s">
        <v>752</v>
      </c>
    </row>
    <row r="4" spans="2:5" ht="15.75" x14ac:dyDescent="0.25">
      <c r="B4" s="149" t="s">
        <v>753</v>
      </c>
      <c r="C4" s="111" t="s">
        <v>754</v>
      </c>
      <c r="D4" s="111" t="s">
        <v>755</v>
      </c>
      <c r="E4" s="150" t="s">
        <v>986</v>
      </c>
    </row>
    <row r="5" spans="2:5" ht="15.75" x14ac:dyDescent="0.25">
      <c r="B5" s="149" t="s">
        <v>756</v>
      </c>
      <c r="C5" s="111" t="s">
        <v>757</v>
      </c>
      <c r="D5" s="111" t="s">
        <v>755</v>
      </c>
      <c r="E5" s="150" t="s">
        <v>986</v>
      </c>
    </row>
    <row r="6" spans="2:5" ht="15.75" x14ac:dyDescent="0.25">
      <c r="B6" s="149" t="s">
        <v>758</v>
      </c>
      <c r="C6" s="111" t="s">
        <v>759</v>
      </c>
      <c r="D6" s="111" t="s">
        <v>755</v>
      </c>
      <c r="E6" s="150" t="s">
        <v>986</v>
      </c>
    </row>
    <row r="7" spans="2:5" ht="15.75" x14ac:dyDescent="0.25">
      <c r="B7" s="149" t="s">
        <v>760</v>
      </c>
      <c r="C7" s="111" t="s">
        <v>761</v>
      </c>
      <c r="D7" s="111" t="s">
        <v>755</v>
      </c>
      <c r="E7" s="151" t="s">
        <v>762</v>
      </c>
    </row>
    <row r="8" spans="2:5" ht="15.75" x14ac:dyDescent="0.25">
      <c r="B8" s="149" t="s">
        <v>763</v>
      </c>
      <c r="C8" s="111" t="s">
        <v>764</v>
      </c>
      <c r="D8" s="111" t="s">
        <v>755</v>
      </c>
      <c r="E8" s="151" t="s">
        <v>765</v>
      </c>
    </row>
    <row r="9" spans="2:5" ht="15.75" x14ac:dyDescent="0.25">
      <c r="B9" s="149" t="s">
        <v>766</v>
      </c>
      <c r="C9" s="111" t="s">
        <v>767</v>
      </c>
      <c r="D9" s="111" t="s">
        <v>755</v>
      </c>
      <c r="E9" s="151" t="s">
        <v>768</v>
      </c>
    </row>
    <row r="10" spans="2:5" ht="15.75" x14ac:dyDescent="0.25">
      <c r="B10" s="149" t="s">
        <v>769</v>
      </c>
      <c r="C10" s="111" t="s">
        <v>770</v>
      </c>
      <c r="D10" s="111" t="s">
        <v>771</v>
      </c>
      <c r="E10" s="151" t="s">
        <v>762</v>
      </c>
    </row>
    <row r="11" spans="2:5" ht="78.75" x14ac:dyDescent="0.25">
      <c r="B11" s="149" t="s">
        <v>772</v>
      </c>
      <c r="C11" s="111" t="s">
        <v>773</v>
      </c>
      <c r="D11" s="111" t="s">
        <v>755</v>
      </c>
      <c r="E11" s="151" t="s">
        <v>774</v>
      </c>
    </row>
    <row r="12" spans="2:5" ht="31.5" x14ac:dyDescent="0.25">
      <c r="B12" s="149" t="s">
        <v>775</v>
      </c>
      <c r="C12" s="111" t="s">
        <v>776</v>
      </c>
      <c r="D12" s="111" t="s">
        <v>755</v>
      </c>
      <c r="E12" s="151" t="s">
        <v>777</v>
      </c>
    </row>
    <row r="13" spans="2:5" ht="15.75" x14ac:dyDescent="0.25">
      <c r="B13" s="149" t="s">
        <v>778</v>
      </c>
      <c r="C13" s="111" t="s">
        <v>779</v>
      </c>
      <c r="D13" s="111" t="s">
        <v>755</v>
      </c>
      <c r="E13" s="151" t="s">
        <v>780</v>
      </c>
    </row>
    <row r="14" spans="2:5" ht="15.75" x14ac:dyDescent="0.25">
      <c r="B14" s="149" t="s">
        <v>781</v>
      </c>
      <c r="C14" s="111" t="s">
        <v>782</v>
      </c>
      <c r="D14" s="111" t="s">
        <v>755</v>
      </c>
      <c r="E14" s="151" t="s">
        <v>783</v>
      </c>
    </row>
    <row r="15" spans="2:5" ht="31.5" x14ac:dyDescent="0.25">
      <c r="B15" s="149" t="s">
        <v>784</v>
      </c>
      <c r="C15" s="111" t="s">
        <v>785</v>
      </c>
      <c r="D15" s="111" t="s">
        <v>755</v>
      </c>
      <c r="E15" s="151" t="s">
        <v>786</v>
      </c>
    </row>
    <row r="16" spans="2:5" ht="15.75" x14ac:dyDescent="0.25">
      <c r="B16" s="149" t="s">
        <v>787</v>
      </c>
      <c r="C16" s="111" t="s">
        <v>788</v>
      </c>
      <c r="D16" s="111" t="s">
        <v>755</v>
      </c>
      <c r="E16" s="151" t="s">
        <v>789</v>
      </c>
    </row>
    <row r="17" spans="2:5" ht="31.5" x14ac:dyDescent="0.25">
      <c r="B17" s="149" t="s">
        <v>790</v>
      </c>
      <c r="C17" s="111" t="s">
        <v>791</v>
      </c>
      <c r="D17" s="111" t="s">
        <v>755</v>
      </c>
      <c r="E17" s="151" t="s">
        <v>792</v>
      </c>
    </row>
    <row r="18" spans="2:5" ht="15.75" x14ac:dyDescent="0.25">
      <c r="B18" s="149" t="s">
        <v>793</v>
      </c>
      <c r="C18" s="111" t="s">
        <v>794</v>
      </c>
      <c r="D18" s="111" t="s">
        <v>755</v>
      </c>
      <c r="E18" s="151" t="s">
        <v>795</v>
      </c>
    </row>
    <row r="19" spans="2:5" ht="15.75" x14ac:dyDescent="0.25">
      <c r="B19" s="149" t="s">
        <v>796</v>
      </c>
      <c r="C19" s="111" t="s">
        <v>797</v>
      </c>
      <c r="D19" s="111" t="s">
        <v>798</v>
      </c>
      <c r="E19" s="151" t="s">
        <v>799</v>
      </c>
    </row>
    <row r="20" spans="2:5" ht="31.5" x14ac:dyDescent="0.25">
      <c r="B20" s="149" t="s">
        <v>800</v>
      </c>
      <c r="C20" s="111" t="s">
        <v>797</v>
      </c>
      <c r="D20" s="111" t="s">
        <v>798</v>
      </c>
      <c r="E20" s="151" t="s">
        <v>799</v>
      </c>
    </row>
    <row r="21" spans="2:5" ht="15.75" x14ac:dyDescent="0.25">
      <c r="B21" s="149" t="s">
        <v>801</v>
      </c>
      <c r="C21" s="111" t="s">
        <v>802</v>
      </c>
      <c r="D21" s="111" t="s">
        <v>755</v>
      </c>
      <c r="E21" s="151" t="s">
        <v>803</v>
      </c>
    </row>
    <row r="22" spans="2:5" ht="31.5" x14ac:dyDescent="0.25">
      <c r="B22" s="149" t="s">
        <v>804</v>
      </c>
      <c r="C22" s="111" t="s">
        <v>805</v>
      </c>
      <c r="D22" s="111" t="s">
        <v>798</v>
      </c>
      <c r="E22" s="151" t="s">
        <v>806</v>
      </c>
    </row>
    <row r="23" spans="2:5" ht="15.75" x14ac:dyDescent="0.25">
      <c r="B23" s="149" t="s">
        <v>807</v>
      </c>
      <c r="C23" s="111" t="s">
        <v>805</v>
      </c>
      <c r="D23" s="111" t="s">
        <v>798</v>
      </c>
      <c r="E23" s="151" t="s">
        <v>808</v>
      </c>
    </row>
    <row r="24" spans="2:5" ht="15.75" x14ac:dyDescent="0.25">
      <c r="B24" s="149" t="s">
        <v>809</v>
      </c>
      <c r="C24" s="111" t="s">
        <v>797</v>
      </c>
      <c r="D24" s="111" t="s">
        <v>810</v>
      </c>
      <c r="E24" s="151" t="s">
        <v>808</v>
      </c>
    </row>
    <row r="25" spans="2:5" ht="15.75" x14ac:dyDescent="0.25">
      <c r="B25" s="149" t="s">
        <v>811</v>
      </c>
      <c r="C25" s="111" t="s">
        <v>779</v>
      </c>
      <c r="D25" s="111" t="s">
        <v>810</v>
      </c>
      <c r="E25" s="151" t="s">
        <v>812</v>
      </c>
    </row>
    <row r="26" spans="2:5" ht="15.75" x14ac:dyDescent="0.25">
      <c r="B26" s="149" t="s">
        <v>813</v>
      </c>
      <c r="C26" s="111" t="s">
        <v>814</v>
      </c>
      <c r="D26" s="111" t="s">
        <v>810</v>
      </c>
      <c r="E26" s="151" t="s">
        <v>812</v>
      </c>
    </row>
    <row r="27" spans="2:5" ht="15.75" x14ac:dyDescent="0.25">
      <c r="B27" s="149" t="s">
        <v>815</v>
      </c>
      <c r="C27" s="111" t="s">
        <v>816</v>
      </c>
      <c r="D27" s="111" t="s">
        <v>810</v>
      </c>
      <c r="E27" s="151" t="s">
        <v>817</v>
      </c>
    </row>
    <row r="28" spans="2:5" ht="32.25" thickBot="1" x14ac:dyDescent="0.3">
      <c r="B28" s="152" t="s">
        <v>818</v>
      </c>
      <c r="C28" s="153" t="s">
        <v>819</v>
      </c>
      <c r="D28" s="153" t="s">
        <v>798</v>
      </c>
      <c r="E28" s="154" t="s">
        <v>820</v>
      </c>
    </row>
    <row r="32" spans="2:5" ht="30" x14ac:dyDescent="0.25">
      <c r="B32" s="93" t="s">
        <v>985</v>
      </c>
    </row>
  </sheetData>
  <sheetProtection algorithmName="SHA-512" hashValue="4cFz9W/YvSKJs7KAI+wXAKf1a72o+IYfONlKgdQtZ0h4+lptC4PFBjnCKzZGCi+B3LzWyN1/+PcnpJR6NjiPDA==" saltValue="PQupuM1QlF2y88MF2N+QQA==" spinCount="100000" sheet="1" selectLockedCells="1" selectUnlockedCells="1"/>
  <mergeCells count="1">
    <mergeCell ref="B2:E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P28"/>
  <sheetViews>
    <sheetView showGridLines="0" zoomScaleNormal="100" workbookViewId="0"/>
  </sheetViews>
  <sheetFormatPr defaultRowHeight="15" x14ac:dyDescent="0.25"/>
  <cols>
    <col min="1" max="1" width="5.5703125" customWidth="1"/>
    <col min="2" max="2" width="8.85546875" customWidth="1"/>
    <col min="4" max="4" width="10.28515625" customWidth="1"/>
    <col min="8" max="8" width="11" customWidth="1"/>
    <col min="10" max="10" width="11.42578125" customWidth="1"/>
    <col min="13" max="14" width="8.85546875" customWidth="1"/>
  </cols>
  <sheetData>
    <row r="1" spans="2:13" ht="15.75" thickBot="1" x14ac:dyDescent="0.3"/>
    <row r="2" spans="2:13" ht="24.6" customHeight="1" x14ac:dyDescent="0.25">
      <c r="B2" s="799" t="s">
        <v>82</v>
      </c>
      <c r="C2" s="800"/>
      <c r="D2" s="800"/>
      <c r="E2" s="800"/>
      <c r="F2" s="800"/>
      <c r="G2" s="800"/>
      <c r="H2" s="800"/>
      <c r="I2" s="800"/>
      <c r="J2" s="800"/>
      <c r="K2" s="801"/>
    </row>
    <row r="3" spans="2:13" ht="19.149999999999999" customHeight="1" x14ac:dyDescent="0.25">
      <c r="B3" s="804" t="s">
        <v>822</v>
      </c>
      <c r="C3" s="802"/>
      <c r="D3" s="803"/>
      <c r="E3" s="805" t="s">
        <v>823</v>
      </c>
      <c r="F3" s="803"/>
      <c r="G3" s="805" t="s">
        <v>490</v>
      </c>
      <c r="H3" s="802"/>
      <c r="I3" s="802"/>
      <c r="J3" s="802"/>
      <c r="K3" s="806"/>
    </row>
    <row r="4" spans="2:13" ht="19.149999999999999" customHeight="1" x14ac:dyDescent="0.25">
      <c r="B4" s="795" t="s">
        <v>1934</v>
      </c>
      <c r="C4" s="802"/>
      <c r="D4" s="803"/>
      <c r="E4" s="789" t="s">
        <v>1933</v>
      </c>
      <c r="F4" s="796"/>
      <c r="G4" s="789" t="s">
        <v>1935</v>
      </c>
      <c r="H4" s="790"/>
      <c r="I4" s="790"/>
      <c r="J4" s="790"/>
      <c r="K4" s="791"/>
      <c r="M4" s="357"/>
    </row>
    <row r="5" spans="2:13" ht="19.149999999999999" customHeight="1" x14ac:dyDescent="0.25">
      <c r="B5" s="795" t="s">
        <v>1787</v>
      </c>
      <c r="C5" s="802"/>
      <c r="D5" s="803"/>
      <c r="E5" s="789" t="s">
        <v>1788</v>
      </c>
      <c r="F5" s="796"/>
      <c r="G5" s="789" t="s">
        <v>1789</v>
      </c>
      <c r="H5" s="790"/>
      <c r="I5" s="790"/>
      <c r="J5" s="790"/>
      <c r="K5" s="791"/>
    </row>
    <row r="6" spans="2:13" ht="19.149999999999999" customHeight="1" x14ac:dyDescent="0.25">
      <c r="B6" s="795" t="s">
        <v>1760</v>
      </c>
      <c r="C6" s="802"/>
      <c r="D6" s="803"/>
      <c r="E6" s="789" t="s">
        <v>1762</v>
      </c>
      <c r="F6" s="796"/>
      <c r="G6" s="789" t="s">
        <v>1761</v>
      </c>
      <c r="H6" s="790"/>
      <c r="I6" s="790"/>
      <c r="J6" s="790"/>
      <c r="K6" s="791"/>
    </row>
    <row r="7" spans="2:13" ht="19.149999999999999" customHeight="1" x14ac:dyDescent="0.25">
      <c r="B7" s="795" t="s">
        <v>1558</v>
      </c>
      <c r="C7" s="802"/>
      <c r="D7" s="803"/>
      <c r="E7" s="789" t="s">
        <v>1559</v>
      </c>
      <c r="F7" s="796"/>
      <c r="G7" s="789" t="s">
        <v>1560</v>
      </c>
      <c r="H7" s="790"/>
      <c r="I7" s="790"/>
      <c r="J7" s="790"/>
      <c r="K7" s="791"/>
    </row>
    <row r="8" spans="2:13" ht="19.149999999999999" customHeight="1" x14ac:dyDescent="0.25">
      <c r="B8" s="795" t="s">
        <v>824</v>
      </c>
      <c r="C8" s="802"/>
      <c r="D8" s="803"/>
      <c r="E8" s="789" t="s">
        <v>825</v>
      </c>
      <c r="F8" s="796"/>
      <c r="G8" s="789" t="s">
        <v>826</v>
      </c>
      <c r="H8" s="790"/>
      <c r="I8" s="790"/>
      <c r="J8" s="790"/>
      <c r="K8" s="791"/>
    </row>
    <row r="9" spans="2:13" ht="19.149999999999999" customHeight="1" x14ac:dyDescent="0.25">
      <c r="B9" s="795" t="s">
        <v>827</v>
      </c>
      <c r="C9" s="790"/>
      <c r="D9" s="796"/>
      <c r="E9" s="789" t="s">
        <v>828</v>
      </c>
      <c r="F9" s="796"/>
      <c r="G9" s="789" t="s">
        <v>829</v>
      </c>
      <c r="H9" s="790"/>
      <c r="I9" s="790"/>
      <c r="J9" s="790"/>
      <c r="K9" s="791"/>
    </row>
    <row r="10" spans="2:13" ht="19.149999999999999" customHeight="1" x14ac:dyDescent="0.25">
      <c r="B10" s="795" t="s">
        <v>830</v>
      </c>
      <c r="C10" s="790"/>
      <c r="D10" s="796"/>
      <c r="E10" s="789" t="s">
        <v>831</v>
      </c>
      <c r="F10" s="796"/>
      <c r="G10" s="789" t="s">
        <v>832</v>
      </c>
      <c r="H10" s="790"/>
      <c r="I10" s="790"/>
      <c r="J10" s="790"/>
      <c r="K10" s="791"/>
    </row>
    <row r="11" spans="2:13" ht="19.149999999999999" customHeight="1" x14ac:dyDescent="0.25">
      <c r="B11" s="795" t="s">
        <v>833</v>
      </c>
      <c r="C11" s="790"/>
      <c r="D11" s="796"/>
      <c r="E11" s="789" t="s">
        <v>834</v>
      </c>
      <c r="F11" s="796"/>
      <c r="G11" s="789" t="s">
        <v>835</v>
      </c>
      <c r="H11" s="790"/>
      <c r="I11" s="790"/>
      <c r="J11" s="790"/>
      <c r="K11" s="791"/>
    </row>
    <row r="12" spans="2:13" ht="19.149999999999999" customHeight="1" x14ac:dyDescent="0.25">
      <c r="B12" s="795" t="s">
        <v>836</v>
      </c>
      <c r="C12" s="790"/>
      <c r="D12" s="796"/>
      <c r="E12" s="789" t="s">
        <v>837</v>
      </c>
      <c r="F12" s="796"/>
      <c r="G12" s="789" t="s">
        <v>838</v>
      </c>
      <c r="H12" s="790"/>
      <c r="I12" s="790"/>
      <c r="J12" s="790"/>
      <c r="K12" s="791"/>
    </row>
    <row r="13" spans="2:13" ht="19.149999999999999" customHeight="1" x14ac:dyDescent="0.25">
      <c r="B13" s="795" t="s">
        <v>839</v>
      </c>
      <c r="C13" s="790"/>
      <c r="D13" s="796"/>
      <c r="E13" s="789" t="s">
        <v>840</v>
      </c>
      <c r="F13" s="796"/>
      <c r="G13" s="789" t="s">
        <v>841</v>
      </c>
      <c r="H13" s="790"/>
      <c r="I13" s="790"/>
      <c r="J13" s="790"/>
      <c r="K13" s="791"/>
    </row>
    <row r="14" spans="2:13" ht="19.149999999999999" customHeight="1" x14ac:dyDescent="0.25">
      <c r="B14" s="795" t="s">
        <v>842</v>
      </c>
      <c r="C14" s="790"/>
      <c r="D14" s="796"/>
      <c r="E14" s="789" t="s">
        <v>843</v>
      </c>
      <c r="F14" s="796"/>
      <c r="G14" s="789" t="s">
        <v>844</v>
      </c>
      <c r="H14" s="790"/>
      <c r="I14" s="790"/>
      <c r="J14" s="790"/>
      <c r="K14" s="791"/>
    </row>
    <row r="15" spans="2:13" ht="19.149999999999999" customHeight="1" thickBot="1" x14ac:dyDescent="0.3">
      <c r="B15" s="797" t="s">
        <v>845</v>
      </c>
      <c r="C15" s="793"/>
      <c r="D15" s="798"/>
      <c r="E15" s="792" t="s">
        <v>846</v>
      </c>
      <c r="F15" s="798"/>
      <c r="G15" s="792" t="s">
        <v>847</v>
      </c>
      <c r="H15" s="793"/>
      <c r="I15" s="793"/>
      <c r="J15" s="793"/>
      <c r="K15" s="794"/>
    </row>
    <row r="18" spans="2:16" x14ac:dyDescent="0.25">
      <c r="B18" s="91" t="s">
        <v>1025</v>
      </c>
      <c r="C18" s="1"/>
      <c r="D18" s="1"/>
      <c r="E18" s="1"/>
      <c r="F18" s="1"/>
      <c r="G18" s="1"/>
      <c r="H18" s="1"/>
      <c r="I18" s="1"/>
      <c r="J18" s="1"/>
      <c r="K18" s="1"/>
      <c r="L18" s="1"/>
      <c r="M18" s="1"/>
      <c r="N18" s="1"/>
      <c r="O18" s="1"/>
      <c r="P18" s="1"/>
    </row>
    <row r="19" spans="2:16" x14ac:dyDescent="0.25">
      <c r="B19" s="1"/>
      <c r="C19" s="1"/>
      <c r="D19" s="1"/>
      <c r="E19" s="1"/>
      <c r="F19" s="1"/>
      <c r="G19" s="1"/>
      <c r="H19" s="1"/>
      <c r="I19" s="1"/>
      <c r="J19" s="1"/>
      <c r="K19" s="1"/>
      <c r="L19" s="1"/>
      <c r="M19" s="1"/>
      <c r="N19" s="1"/>
      <c r="O19" s="1"/>
      <c r="P19" s="1"/>
    </row>
    <row r="20" spans="2:16" x14ac:dyDescent="0.25">
      <c r="B20" s="91" t="s">
        <v>848</v>
      </c>
      <c r="C20" s="1"/>
      <c r="D20" s="1"/>
      <c r="E20" s="1"/>
      <c r="F20" s="1"/>
      <c r="G20" s="1"/>
      <c r="H20" s="1"/>
      <c r="I20" s="1"/>
      <c r="J20" s="1"/>
      <c r="K20" s="1"/>
      <c r="L20" s="1"/>
      <c r="M20" s="1"/>
      <c r="N20" s="1"/>
      <c r="O20" s="1"/>
      <c r="P20" s="1"/>
    </row>
    <row r="21" spans="2:16" x14ac:dyDescent="0.25">
      <c r="B21" s="1"/>
      <c r="C21" s="1"/>
      <c r="D21" s="1"/>
      <c r="E21" s="1"/>
      <c r="F21" s="1"/>
      <c r="G21" s="1"/>
      <c r="H21" s="1"/>
      <c r="I21" s="1"/>
      <c r="J21" s="1"/>
      <c r="K21" s="1"/>
      <c r="L21" s="1"/>
      <c r="M21" s="1"/>
      <c r="N21" s="1"/>
      <c r="O21" s="1"/>
      <c r="P21" s="1"/>
    </row>
    <row r="22" spans="2:16" x14ac:dyDescent="0.25">
      <c r="B22" s="1" t="s">
        <v>849</v>
      </c>
      <c r="C22" s="1"/>
      <c r="D22" s="1"/>
      <c r="E22" s="1"/>
      <c r="F22" s="1"/>
      <c r="G22" s="1"/>
      <c r="H22" s="1"/>
      <c r="I22" s="1"/>
      <c r="J22" s="1"/>
      <c r="K22" s="1"/>
      <c r="L22" s="1"/>
      <c r="M22" s="1"/>
      <c r="N22" s="1"/>
      <c r="O22" s="1"/>
      <c r="P22" s="1"/>
    </row>
    <row r="23" spans="2:16" x14ac:dyDescent="0.25">
      <c r="B23" s="1"/>
      <c r="C23" s="1"/>
      <c r="D23" s="1"/>
      <c r="E23" s="1"/>
      <c r="F23" s="1"/>
      <c r="G23" s="1"/>
      <c r="H23" s="1"/>
      <c r="I23" s="1"/>
      <c r="J23" s="1"/>
      <c r="K23" s="1"/>
      <c r="L23" s="1"/>
      <c r="M23" s="1"/>
      <c r="N23" s="1"/>
      <c r="O23" s="1"/>
      <c r="P23" s="1"/>
    </row>
    <row r="24" spans="2:16" x14ac:dyDescent="0.25">
      <c r="B24" s="91" t="s">
        <v>850</v>
      </c>
      <c r="C24" s="1"/>
      <c r="D24" s="1"/>
      <c r="E24" s="1"/>
      <c r="F24" s="1"/>
      <c r="G24" s="1"/>
      <c r="H24" s="1"/>
      <c r="I24" s="1"/>
      <c r="J24" s="1"/>
      <c r="K24" s="1"/>
      <c r="L24" s="1"/>
      <c r="M24" s="1"/>
      <c r="N24" s="1"/>
      <c r="O24" s="1"/>
      <c r="P24" s="1"/>
    </row>
    <row r="25" spans="2:16" x14ac:dyDescent="0.25">
      <c r="B25" s="1"/>
      <c r="C25" s="1"/>
      <c r="D25" s="1"/>
      <c r="E25" s="1"/>
      <c r="F25" s="1"/>
      <c r="G25" s="1"/>
      <c r="H25" s="1"/>
      <c r="I25" s="1"/>
      <c r="J25" s="1"/>
      <c r="K25" s="1"/>
      <c r="L25" s="1"/>
      <c r="M25" s="1"/>
      <c r="N25" s="1"/>
      <c r="O25" s="1"/>
      <c r="P25" s="1"/>
    </row>
    <row r="26" spans="2:16" x14ac:dyDescent="0.25">
      <c r="B26" s="91" t="s">
        <v>851</v>
      </c>
      <c r="C26" s="1"/>
      <c r="D26" s="1"/>
      <c r="E26" s="1"/>
      <c r="F26" s="1"/>
      <c r="G26" s="1"/>
      <c r="H26" s="1"/>
      <c r="I26" s="1"/>
      <c r="J26" s="1"/>
      <c r="K26" s="1"/>
      <c r="L26" s="1"/>
      <c r="M26" s="1"/>
      <c r="N26" s="1"/>
      <c r="O26" s="1"/>
      <c r="P26" s="1"/>
    </row>
    <row r="27" spans="2:16" x14ac:dyDescent="0.25">
      <c r="B27" s="1"/>
      <c r="C27" s="1"/>
      <c r="D27" s="1"/>
      <c r="E27" s="1"/>
      <c r="F27" s="1"/>
      <c r="G27" s="1"/>
      <c r="H27" s="1"/>
      <c r="I27" s="1"/>
      <c r="J27" s="1"/>
      <c r="K27" s="1"/>
      <c r="L27" s="1"/>
      <c r="M27" s="1"/>
      <c r="N27" s="1"/>
      <c r="O27" s="1"/>
      <c r="P27" s="1"/>
    </row>
    <row r="28" spans="2:16" x14ac:dyDescent="0.25">
      <c r="B28" s="788" t="s">
        <v>1769</v>
      </c>
      <c r="C28" s="788"/>
      <c r="D28" s="788"/>
      <c r="E28" s="788"/>
      <c r="F28" s="788"/>
    </row>
  </sheetData>
  <sheetProtection algorithmName="SHA-512" hashValue="nNvyoOZ2BMV3F1o5cKFDdOrbBT5NHb+A0TQ+0a0thLnI8CAlHcUtTq//d9YW7njngo9BuuZsH69uF3B49x39aA==" saltValue="HLZSUkrx7VcbiSLiKKGRCw==" spinCount="100000" sheet="1" selectLockedCells="1" selectUnlockedCells="1"/>
  <mergeCells count="41">
    <mergeCell ref="G10:K10"/>
    <mergeCell ref="G11:K11"/>
    <mergeCell ref="E3:F3"/>
    <mergeCell ref="B8:D8"/>
    <mergeCell ref="B6:D6"/>
    <mergeCell ref="E6:F6"/>
    <mergeCell ref="B5:D5"/>
    <mergeCell ref="E5:F5"/>
    <mergeCell ref="G5:K5"/>
    <mergeCell ref="B4:D4"/>
    <mergeCell ref="E4:F4"/>
    <mergeCell ref="G4:K4"/>
    <mergeCell ref="B2:K2"/>
    <mergeCell ref="E11:F11"/>
    <mergeCell ref="E8:F8"/>
    <mergeCell ref="G8:K8"/>
    <mergeCell ref="E7:F7"/>
    <mergeCell ref="G7:K7"/>
    <mergeCell ref="B7:D7"/>
    <mergeCell ref="B3:D3"/>
    <mergeCell ref="B9:D9"/>
    <mergeCell ref="B10:D10"/>
    <mergeCell ref="B11:D11"/>
    <mergeCell ref="G3:K3"/>
    <mergeCell ref="G9:K9"/>
    <mergeCell ref="G6:K6"/>
    <mergeCell ref="E9:F9"/>
    <mergeCell ref="E10:F10"/>
    <mergeCell ref="B28:F28"/>
    <mergeCell ref="G12:K12"/>
    <mergeCell ref="G13:K13"/>
    <mergeCell ref="G15:K15"/>
    <mergeCell ref="G14:K14"/>
    <mergeCell ref="B13:D13"/>
    <mergeCell ref="B14:D14"/>
    <mergeCell ref="B15:D15"/>
    <mergeCell ref="E13:F13"/>
    <mergeCell ref="B12:D12"/>
    <mergeCell ref="E14:F14"/>
    <mergeCell ref="E15:F15"/>
    <mergeCell ref="E12:F12"/>
  </mergeCells>
  <phoneticPr fontId="80" type="noConversion"/>
  <hyperlinks>
    <hyperlink ref="B28" r:id="rId1" xr:uid="{00000000-0004-0000-1200-000000000000}"/>
    <hyperlink ref="B28:F28" r:id="rId2" display="Gecikme zammı oranlarına buradan ulaşabilirsiniz." xr:uid="{08E7C6EB-B26D-4A20-8A83-6BE1D168125D}"/>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dimension ref="B1:I19"/>
  <sheetViews>
    <sheetView showGridLines="0" zoomScaleNormal="100" workbookViewId="0">
      <selection activeCell="C22" sqref="C22"/>
    </sheetView>
  </sheetViews>
  <sheetFormatPr defaultColWidth="9.140625" defaultRowHeight="15" x14ac:dyDescent="0.25"/>
  <cols>
    <col min="2" max="2" width="22.5703125" style="7" customWidth="1"/>
    <col min="3" max="3" width="37.140625" customWidth="1"/>
    <col min="4" max="4" width="33.85546875" customWidth="1"/>
    <col min="6" max="6" width="13.28515625" customWidth="1"/>
    <col min="7" max="7" width="8.7109375" customWidth="1"/>
    <col min="8" max="8" width="9.140625" hidden="1" customWidth="1"/>
  </cols>
  <sheetData>
    <row r="1" spans="2:9" x14ac:dyDescent="0.25">
      <c r="B1" s="8"/>
    </row>
    <row r="2" spans="2:9" ht="55.5" customHeight="1" x14ac:dyDescent="0.25">
      <c r="B2" s="587" t="s">
        <v>178</v>
      </c>
      <c r="C2" s="587"/>
      <c r="D2" s="587"/>
    </row>
    <row r="3" spans="2:9" ht="58.5" customHeight="1" x14ac:dyDescent="0.25">
      <c r="B3" s="158" t="s">
        <v>179</v>
      </c>
      <c r="C3" s="158" t="s">
        <v>180</v>
      </c>
      <c r="D3" s="158" t="s">
        <v>181</v>
      </c>
    </row>
    <row r="4" spans="2:9" ht="15.75" x14ac:dyDescent="0.25">
      <c r="B4" s="159">
        <v>41275</v>
      </c>
      <c r="C4" s="160">
        <v>15</v>
      </c>
      <c r="D4" s="506">
        <v>95</v>
      </c>
      <c r="F4" s="94"/>
      <c r="G4" s="94"/>
      <c r="H4" s="95"/>
      <c r="I4" s="96"/>
    </row>
    <row r="5" spans="2:9" ht="15.75" x14ac:dyDescent="0.25">
      <c r="B5" s="161">
        <v>41640</v>
      </c>
      <c r="C5" s="162">
        <v>12.75</v>
      </c>
      <c r="D5" s="507">
        <v>120</v>
      </c>
      <c r="F5" s="97"/>
      <c r="G5" s="98"/>
      <c r="H5" s="98"/>
      <c r="I5" s="96"/>
    </row>
    <row r="6" spans="2:9" ht="15.75" x14ac:dyDescent="0.25">
      <c r="B6" s="159">
        <v>42005</v>
      </c>
      <c r="C6" s="160">
        <v>11.5</v>
      </c>
      <c r="D6" s="506">
        <v>120</v>
      </c>
      <c r="F6" s="97"/>
      <c r="G6" s="98"/>
      <c r="H6" s="98"/>
      <c r="I6" s="96"/>
    </row>
    <row r="7" spans="2:9" ht="15.75" x14ac:dyDescent="0.25">
      <c r="B7" s="161">
        <v>42370</v>
      </c>
      <c r="C7" s="162">
        <v>11.5</v>
      </c>
      <c r="D7" s="507">
        <v>130</v>
      </c>
      <c r="F7" s="97"/>
      <c r="G7" s="98"/>
      <c r="H7" s="98"/>
      <c r="I7" s="96"/>
    </row>
    <row r="8" spans="2:9" ht="15.75" x14ac:dyDescent="0.25">
      <c r="B8" s="159">
        <v>42736</v>
      </c>
      <c r="C8" s="160">
        <v>10.75</v>
      </c>
      <c r="D8" s="506">
        <v>150</v>
      </c>
      <c r="F8" s="97"/>
      <c r="G8" s="98"/>
      <c r="H8" s="98"/>
      <c r="I8" s="96"/>
    </row>
    <row r="9" spans="2:9" ht="15.75" x14ac:dyDescent="0.25">
      <c r="B9" s="161">
        <v>43101</v>
      </c>
      <c r="C9" s="162">
        <v>10.75</v>
      </c>
      <c r="D9" s="507">
        <v>185</v>
      </c>
      <c r="F9" s="97"/>
      <c r="G9" s="98"/>
      <c r="H9" s="98"/>
      <c r="I9" s="96"/>
    </row>
    <row r="10" spans="2:9" ht="15.75" x14ac:dyDescent="0.25">
      <c r="B10" s="159">
        <v>43466</v>
      </c>
      <c r="C10" s="160">
        <v>21.25</v>
      </c>
      <c r="D10" s="506">
        <v>245</v>
      </c>
      <c r="F10" s="97"/>
      <c r="G10" s="98"/>
      <c r="H10" s="98"/>
      <c r="I10" s="96"/>
    </row>
    <row r="11" spans="2:9" ht="15.75" x14ac:dyDescent="0.25">
      <c r="B11" s="163">
        <v>43831</v>
      </c>
      <c r="C11" s="160">
        <v>15</v>
      </c>
      <c r="D11" s="506">
        <v>260</v>
      </c>
      <c r="F11" s="97"/>
      <c r="G11" s="98"/>
      <c r="H11" s="98"/>
      <c r="I11" s="96"/>
    </row>
    <row r="12" spans="2:9" ht="15.75" x14ac:dyDescent="0.25">
      <c r="B12" s="163">
        <v>44197</v>
      </c>
      <c r="C12" s="160">
        <v>18.25</v>
      </c>
      <c r="D12" s="506">
        <v>385</v>
      </c>
      <c r="F12" s="97"/>
      <c r="G12" s="98"/>
      <c r="H12" s="98"/>
      <c r="I12" s="96"/>
    </row>
    <row r="13" spans="2:9" ht="15.75" x14ac:dyDescent="0.25">
      <c r="B13" s="163">
        <v>44562</v>
      </c>
      <c r="C13" s="164">
        <v>17.25</v>
      </c>
      <c r="D13" s="508">
        <v>555</v>
      </c>
      <c r="F13" s="97"/>
      <c r="G13" s="98"/>
      <c r="H13" s="98"/>
      <c r="I13" s="96"/>
    </row>
    <row r="14" spans="2:9" ht="15.75" x14ac:dyDescent="0.25">
      <c r="B14" s="163">
        <v>44927</v>
      </c>
      <c r="C14" s="164">
        <v>11.75</v>
      </c>
      <c r="D14" s="508">
        <v>800</v>
      </c>
      <c r="F14" s="97"/>
      <c r="G14" s="98"/>
      <c r="H14" s="98"/>
      <c r="I14" s="4"/>
    </row>
    <row r="15" spans="2:9" ht="21" customHeight="1" x14ac:dyDescent="0.25">
      <c r="B15" s="163">
        <v>45292</v>
      </c>
      <c r="C15" s="164">
        <v>48</v>
      </c>
      <c r="D15" s="508">
        <v>1310</v>
      </c>
      <c r="I15" s="4"/>
    </row>
    <row r="16" spans="2:9" ht="21" customHeight="1" x14ac:dyDescent="0.25">
      <c r="B16" s="163">
        <v>45658</v>
      </c>
      <c r="C16" s="164">
        <v>53.25</v>
      </c>
      <c r="D16" s="508">
        <v>1475</v>
      </c>
      <c r="I16" s="4"/>
    </row>
    <row r="17" spans="2:4" s="379" customFormat="1" ht="18.75" x14ac:dyDescent="0.25">
      <c r="B17" s="359">
        <v>46023</v>
      </c>
      <c r="C17" s="510">
        <v>43</v>
      </c>
      <c r="D17" s="509">
        <v>2020</v>
      </c>
    </row>
    <row r="18" spans="2:4" x14ac:dyDescent="0.25">
      <c r="B18" s="7" t="s">
        <v>1939</v>
      </c>
    </row>
    <row r="19" spans="2:4" x14ac:dyDescent="0.25">
      <c r="B19" s="357" t="s">
        <v>1772</v>
      </c>
    </row>
  </sheetData>
  <sheetProtection algorithmName="SHA-512" hashValue="bW1QX+yiyK9PagYXEAZmO5KRSO4qpoSzcQVf3KcC4Q4CbJMLyjtc0kTRYh2ZmBzCzQHHrXpKOBNqkr+UPQf3rA==" saltValue="T9eMiCaAqNMfD9Y4lMY3ew==" spinCount="100000" sheet="1" selectLockedCells="1" selectUnlockedCells="1"/>
  <mergeCells count="1">
    <mergeCell ref="B2:D2"/>
  </mergeCells>
  <hyperlinks>
    <hyperlink ref="B19" r:id="rId1" xr:uid="{00000000-0004-0000-0100-000000000000}"/>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3:H31"/>
  <sheetViews>
    <sheetView showGridLines="0" zoomScaleNormal="100" workbookViewId="0">
      <selection activeCell="H25" sqref="H25"/>
    </sheetView>
  </sheetViews>
  <sheetFormatPr defaultRowHeight="15" x14ac:dyDescent="0.25"/>
  <cols>
    <col min="1" max="1" width="5.140625" customWidth="1"/>
    <col min="2" max="2" width="41.85546875" customWidth="1"/>
    <col min="3" max="3" width="13.85546875" customWidth="1"/>
    <col min="4" max="4" width="5" customWidth="1"/>
    <col min="5" max="5" width="46.85546875" customWidth="1"/>
    <col min="6" max="6" width="12.5703125" style="59" customWidth="1"/>
    <col min="8" max="8" width="11.7109375" bestFit="1" customWidth="1"/>
    <col min="10" max="10" width="18.28515625" customWidth="1"/>
    <col min="11" max="11" width="0.140625" customWidth="1"/>
    <col min="12" max="12" width="17.28515625" customWidth="1"/>
    <col min="13" max="13" width="4.28515625" customWidth="1"/>
  </cols>
  <sheetData>
    <row r="3" spans="2:8" x14ac:dyDescent="0.25">
      <c r="B3" s="811" t="s">
        <v>1148</v>
      </c>
      <c r="C3" s="811"/>
      <c r="D3" s="64"/>
      <c r="E3" s="811" t="s">
        <v>1161</v>
      </c>
      <c r="F3" s="811"/>
    </row>
    <row r="4" spans="2:8" ht="17.45" customHeight="1" x14ac:dyDescent="0.25">
      <c r="B4" s="809" t="s">
        <v>1917</v>
      </c>
      <c r="C4" s="810"/>
      <c r="E4" s="809" t="s">
        <v>1917</v>
      </c>
      <c r="F4" s="810"/>
    </row>
    <row r="5" spans="2:8" ht="17.45" customHeight="1" x14ac:dyDescent="0.25">
      <c r="B5" s="226" t="s">
        <v>1149</v>
      </c>
      <c r="C5" s="227">
        <v>30</v>
      </c>
      <c r="E5" s="226" t="s">
        <v>1149</v>
      </c>
      <c r="F5" s="227">
        <v>30</v>
      </c>
    </row>
    <row r="6" spans="2:8" ht="17.45" customHeight="1" x14ac:dyDescent="0.25">
      <c r="B6" s="226" t="s">
        <v>1150</v>
      </c>
      <c r="C6" s="227">
        <f>C7/C5</f>
        <v>1101</v>
      </c>
      <c r="E6" s="226" t="s">
        <v>1150</v>
      </c>
      <c r="F6" s="227">
        <f>+F7/F5</f>
        <v>1101</v>
      </c>
    </row>
    <row r="7" spans="2:8" ht="17.45" customHeight="1" x14ac:dyDescent="0.25">
      <c r="B7" s="228" t="s">
        <v>1157</v>
      </c>
      <c r="C7" s="355">
        <v>33030</v>
      </c>
      <c r="E7" s="228" t="s">
        <v>1157</v>
      </c>
      <c r="F7" s="229">
        <f>+C7</f>
        <v>33030</v>
      </c>
    </row>
    <row r="8" spans="2:8" ht="17.45" customHeight="1" x14ac:dyDescent="0.25">
      <c r="B8" s="226" t="s">
        <v>1145</v>
      </c>
      <c r="C8" s="356">
        <f>+C7*0.01</f>
        <v>330.3</v>
      </c>
      <c r="E8" s="226" t="s">
        <v>1145</v>
      </c>
      <c r="F8" s="227">
        <f>+F7*0.01</f>
        <v>330.3</v>
      </c>
    </row>
    <row r="9" spans="2:8" ht="17.45" customHeight="1" x14ac:dyDescent="0.25">
      <c r="B9" s="226" t="s">
        <v>1146</v>
      </c>
      <c r="C9" s="356">
        <f>+C7*0.14</f>
        <v>4624.2000000000007</v>
      </c>
      <c r="E9" s="226" t="s">
        <v>1146</v>
      </c>
      <c r="F9" s="227">
        <f>+F7*0.14</f>
        <v>4624.2000000000007</v>
      </c>
    </row>
    <row r="10" spans="2:8" ht="17.45" customHeight="1" thickBot="1" x14ac:dyDescent="0.3">
      <c r="B10" s="226" t="s">
        <v>1151</v>
      </c>
      <c r="C10" s="356">
        <f>+C7-(C8+C9)</f>
        <v>28075.5</v>
      </c>
      <c r="E10" s="235" t="s">
        <v>1141</v>
      </c>
      <c r="F10" s="236">
        <f>+F8+F9</f>
        <v>4954.5000000000009</v>
      </c>
    </row>
    <row r="11" spans="2:8" ht="17.45" customHeight="1" thickBot="1" x14ac:dyDescent="0.3">
      <c r="B11" s="226" t="s">
        <v>1152</v>
      </c>
      <c r="C11" s="227">
        <v>0</v>
      </c>
      <c r="E11" s="239" t="s">
        <v>1147</v>
      </c>
      <c r="F11" s="543">
        <f>F7-F10</f>
        <v>28075.5</v>
      </c>
    </row>
    <row r="12" spans="2:8" ht="17.45" customHeight="1" x14ac:dyDescent="0.25">
      <c r="B12" s="226" t="s">
        <v>1153</v>
      </c>
      <c r="C12" s="227">
        <v>0</v>
      </c>
      <c r="E12" s="812" t="s">
        <v>1160</v>
      </c>
      <c r="F12" s="813"/>
    </row>
    <row r="13" spans="2:8" ht="17.45" customHeight="1" thickBot="1" x14ac:dyDescent="0.3">
      <c r="B13" s="235" t="s">
        <v>1141</v>
      </c>
      <c r="C13" s="236">
        <f>+C8+C9</f>
        <v>4954.5000000000009</v>
      </c>
      <c r="E13" s="807" t="s">
        <v>1920</v>
      </c>
      <c r="F13" s="808"/>
    </row>
    <row r="14" spans="2:8" ht="17.45" customHeight="1" thickBot="1" x14ac:dyDescent="0.3">
      <c r="B14" s="239" t="s">
        <v>1147</v>
      </c>
      <c r="C14" s="543">
        <f>+C10</f>
        <v>28075.5</v>
      </c>
      <c r="E14" s="237" t="s">
        <v>1158</v>
      </c>
      <c r="F14" s="238">
        <f>+F7</f>
        <v>33030</v>
      </c>
    </row>
    <row r="15" spans="2:8" ht="17.45" customHeight="1" x14ac:dyDescent="0.25">
      <c r="B15" s="814" t="s">
        <v>852</v>
      </c>
      <c r="C15" s="815"/>
      <c r="D15" s="64"/>
      <c r="E15" s="230" t="s">
        <v>1923</v>
      </c>
      <c r="F15" s="231">
        <f>+F14*0.1675</f>
        <v>5532.5250000000005</v>
      </c>
    </row>
    <row r="16" spans="2:8" ht="17.45" customHeight="1" x14ac:dyDescent="0.25">
      <c r="B16" s="807" t="s">
        <v>1920</v>
      </c>
      <c r="C16" s="808"/>
      <c r="D16" s="64"/>
      <c r="E16" s="230" t="s">
        <v>1143</v>
      </c>
      <c r="F16" s="232">
        <f>+F14*0.02</f>
        <v>660.6</v>
      </c>
      <c r="H16" s="357"/>
    </row>
    <row r="17" spans="2:8" ht="17.45" customHeight="1" x14ac:dyDescent="0.25">
      <c r="B17" s="237" t="s">
        <v>1158</v>
      </c>
      <c r="C17" s="238">
        <f>+C7</f>
        <v>33030</v>
      </c>
      <c r="E17" s="237" t="s">
        <v>1144</v>
      </c>
      <c r="F17" s="544">
        <f>+F14+F15+F16</f>
        <v>39223.125</v>
      </c>
    </row>
    <row r="18" spans="2:8" ht="17.45" customHeight="1" x14ac:dyDescent="0.25">
      <c r="B18" s="230" t="s">
        <v>1918</v>
      </c>
      <c r="C18" s="231">
        <f>C17*0.1675</f>
        <v>5532.5250000000005</v>
      </c>
      <c r="E18" s="807" t="s">
        <v>1154</v>
      </c>
      <c r="F18" s="808"/>
    </row>
    <row r="19" spans="2:8" ht="17.45" customHeight="1" x14ac:dyDescent="0.25">
      <c r="B19" s="230" t="s">
        <v>1143</v>
      </c>
      <c r="C19" s="232">
        <f>+C17*0.02</f>
        <v>660.6</v>
      </c>
      <c r="E19" s="237" t="s">
        <v>1159</v>
      </c>
      <c r="F19" s="238">
        <f>+F14</f>
        <v>33030</v>
      </c>
    </row>
    <row r="20" spans="2:8" ht="17.45" customHeight="1" x14ac:dyDescent="0.25">
      <c r="B20" s="237" t="s">
        <v>1144</v>
      </c>
      <c r="C20" s="544">
        <f>+C17+C18+C19</f>
        <v>39223.125</v>
      </c>
      <c r="E20" s="230" t="s">
        <v>1921</v>
      </c>
      <c r="F20" s="231">
        <f>+F19*0.2175</f>
        <v>7184.0249999999996</v>
      </c>
      <c r="H20" s="59"/>
    </row>
    <row r="21" spans="2:8" ht="17.45" customHeight="1" x14ac:dyDescent="0.25">
      <c r="B21" s="807" t="s">
        <v>1154</v>
      </c>
      <c r="C21" s="808"/>
      <c r="E21" s="230" t="s">
        <v>1143</v>
      </c>
      <c r="F21" s="232">
        <f>+F19*0.02</f>
        <v>660.6</v>
      </c>
      <c r="H21" s="497"/>
    </row>
    <row r="22" spans="2:8" ht="17.45" customHeight="1" x14ac:dyDescent="0.25">
      <c r="B22" s="230" t="s">
        <v>1142</v>
      </c>
      <c r="C22" s="231">
        <f>+C7</f>
        <v>33030</v>
      </c>
      <c r="E22" s="237" t="s">
        <v>1144</v>
      </c>
      <c r="F22" s="238">
        <f>+F19+F20+F21</f>
        <v>40874.625</v>
      </c>
      <c r="H22" s="497"/>
    </row>
    <row r="23" spans="2:8" ht="17.45" customHeight="1" x14ac:dyDescent="0.25">
      <c r="B23" s="230" t="s">
        <v>1921</v>
      </c>
      <c r="C23" s="231">
        <f>+C7*0.2175</f>
        <v>7184.0249999999996</v>
      </c>
      <c r="E23" s="233"/>
      <c r="F23" s="234"/>
    </row>
    <row r="24" spans="2:8" ht="18.600000000000001" customHeight="1" x14ac:dyDescent="0.25">
      <c r="B24" s="230" t="s">
        <v>1143</v>
      </c>
      <c r="C24" s="232">
        <f>+C7*0.02</f>
        <v>660.6</v>
      </c>
      <c r="D24" s="64"/>
      <c r="E24" s="545"/>
      <c r="F24" s="240"/>
    </row>
    <row r="25" spans="2:8" x14ac:dyDescent="0.25">
      <c r="B25" s="237" t="s">
        <v>1144</v>
      </c>
      <c r="C25" s="544">
        <f>SUM(C22:C24)</f>
        <v>40874.625</v>
      </c>
      <c r="E25" s="241"/>
      <c r="F25" s="242"/>
    </row>
    <row r="26" spans="2:8" x14ac:dyDescent="0.25">
      <c r="B26" s="807" t="s">
        <v>1155</v>
      </c>
      <c r="C26" s="808"/>
    </row>
    <row r="27" spans="2:8" x14ac:dyDescent="0.25">
      <c r="B27" s="237" t="s">
        <v>1158</v>
      </c>
      <c r="C27" s="238">
        <f>+C7</f>
        <v>33030</v>
      </c>
    </row>
    <row r="28" spans="2:8" x14ac:dyDescent="0.25">
      <c r="B28" s="230" t="s">
        <v>1919</v>
      </c>
      <c r="C28" s="231">
        <f>+C7*0.225</f>
        <v>7431.75</v>
      </c>
    </row>
    <row r="29" spans="2:8" x14ac:dyDescent="0.25">
      <c r="B29" s="230" t="s">
        <v>1156</v>
      </c>
      <c r="C29" s="232">
        <v>0</v>
      </c>
    </row>
    <row r="30" spans="2:8" x14ac:dyDescent="0.25">
      <c r="B30" s="230" t="s">
        <v>1922</v>
      </c>
      <c r="C30" s="496">
        <f>C27*0.0225</f>
        <v>743.17499999999995</v>
      </c>
      <c r="E30" s="357"/>
    </row>
    <row r="31" spans="2:8" x14ac:dyDescent="0.25">
      <c r="B31" s="237" t="s">
        <v>1144</v>
      </c>
      <c r="C31" s="544">
        <f>SUM(C27:C30)</f>
        <v>41204.925000000003</v>
      </c>
    </row>
  </sheetData>
  <sheetProtection algorithmName="SHA-512" hashValue="us9Eit9M3f2xgInRrYpt3bxciVWIP2oIvivXSlwJ0jC/ZfiOpkLrbJdF4dnImaKq/tVaWYCw5CPIZeRdWibUaQ==" saltValue="y+zBdK9Wyz2zFXgz+qj07w==" spinCount="100000" sheet="1" selectLockedCells="1" selectUnlockedCells="1"/>
  <mergeCells count="11">
    <mergeCell ref="B21:C21"/>
    <mergeCell ref="B26:C26"/>
    <mergeCell ref="E4:F4"/>
    <mergeCell ref="B3:C3"/>
    <mergeCell ref="E3:F3"/>
    <mergeCell ref="E12:F12"/>
    <mergeCell ref="E13:F13"/>
    <mergeCell ref="E18:F18"/>
    <mergeCell ref="B4:C4"/>
    <mergeCell ref="B15:C15"/>
    <mergeCell ref="B16:C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M52"/>
  <sheetViews>
    <sheetView showGridLines="0" zoomScaleNormal="100" workbookViewId="0">
      <selection activeCell="K10" sqref="K10"/>
    </sheetView>
  </sheetViews>
  <sheetFormatPr defaultRowHeight="15" x14ac:dyDescent="0.25"/>
  <cols>
    <col min="1" max="1" width="4.28515625" customWidth="1"/>
    <col min="2" max="3" width="19.28515625" customWidth="1"/>
    <col min="4" max="4" width="22" customWidth="1"/>
    <col min="5" max="5" width="20.7109375" customWidth="1"/>
    <col min="6" max="6" width="19.140625" customWidth="1"/>
    <col min="7" max="8" width="13.28515625" customWidth="1"/>
    <col min="9" max="9" width="12.7109375" customWidth="1"/>
    <col min="16" max="16" width="8.85546875" customWidth="1"/>
  </cols>
  <sheetData>
    <row r="2" spans="2:10" x14ac:dyDescent="0.25">
      <c r="B2" s="863" t="s">
        <v>1119</v>
      </c>
      <c r="C2" s="863"/>
      <c r="D2" s="863"/>
      <c r="E2" s="863"/>
      <c r="F2" s="863"/>
      <c r="G2" s="863"/>
      <c r="H2" s="863"/>
      <c r="I2" s="863"/>
    </row>
    <row r="3" spans="2:10" ht="15.75" thickBot="1" x14ac:dyDescent="0.3">
      <c r="B3" s="864"/>
      <c r="C3" s="864"/>
      <c r="D3" s="864"/>
      <c r="E3" s="864"/>
      <c r="F3" s="864"/>
      <c r="G3" s="864"/>
      <c r="H3" s="864"/>
      <c r="I3" s="864"/>
    </row>
    <row r="4" spans="2:10" x14ac:dyDescent="0.25">
      <c r="B4" s="865" t="s">
        <v>853</v>
      </c>
      <c r="C4" s="866"/>
      <c r="D4" s="866"/>
      <c r="E4" s="288" t="s">
        <v>1120</v>
      </c>
      <c r="F4" s="289" t="s">
        <v>1122</v>
      </c>
      <c r="G4" s="877" t="s">
        <v>1124</v>
      </c>
      <c r="H4" s="878"/>
      <c r="I4" s="879"/>
    </row>
    <row r="5" spans="2:10" x14ac:dyDescent="0.25">
      <c r="B5" s="842"/>
      <c r="C5" s="843"/>
      <c r="D5" s="843"/>
      <c r="E5" s="290" t="s">
        <v>1121</v>
      </c>
      <c r="F5" s="290" t="s">
        <v>1121</v>
      </c>
      <c r="G5" s="880"/>
      <c r="H5" s="881"/>
      <c r="I5" s="882"/>
    </row>
    <row r="6" spans="2:10" x14ac:dyDescent="0.25">
      <c r="B6" s="840" t="s">
        <v>854</v>
      </c>
      <c r="C6" s="841"/>
      <c r="D6" s="841"/>
      <c r="E6" s="386" t="s">
        <v>821</v>
      </c>
      <c r="F6" s="387">
        <v>2.25</v>
      </c>
      <c r="G6" s="875">
        <v>2.25</v>
      </c>
      <c r="H6" s="876"/>
      <c r="I6" s="876"/>
      <c r="J6" s="411"/>
    </row>
    <row r="7" spans="2:10" x14ac:dyDescent="0.25">
      <c r="B7" s="840" t="s">
        <v>1125</v>
      </c>
      <c r="C7" s="841"/>
      <c r="D7" s="841"/>
      <c r="E7" s="386">
        <v>9</v>
      </c>
      <c r="F7" s="390">
        <v>12</v>
      </c>
      <c r="G7" s="875">
        <v>21</v>
      </c>
      <c r="H7" s="876"/>
      <c r="I7" s="888"/>
    </row>
    <row r="8" spans="2:10" ht="28.9" customHeight="1" x14ac:dyDescent="0.25">
      <c r="B8" s="883" t="s">
        <v>1950</v>
      </c>
      <c r="C8" s="884"/>
      <c r="D8" s="885"/>
      <c r="E8" s="389">
        <v>1</v>
      </c>
      <c r="F8" s="551" t="s">
        <v>1948</v>
      </c>
      <c r="G8" s="817">
        <v>3</v>
      </c>
      <c r="H8" s="886"/>
      <c r="I8" s="887"/>
    </row>
    <row r="9" spans="2:10" x14ac:dyDescent="0.25">
      <c r="B9" s="840" t="s">
        <v>855</v>
      </c>
      <c r="C9" s="841"/>
      <c r="D9" s="841"/>
      <c r="E9" s="386">
        <v>5</v>
      </c>
      <c r="F9" s="386">
        <v>7.5</v>
      </c>
      <c r="G9" s="851">
        <v>12.5</v>
      </c>
      <c r="H9" s="852"/>
      <c r="I9" s="853"/>
    </row>
    <row r="10" spans="2:10" x14ac:dyDescent="0.25">
      <c r="B10" s="834" t="s">
        <v>1123</v>
      </c>
      <c r="C10" s="835"/>
      <c r="D10" s="836"/>
      <c r="E10" s="550">
        <v>15</v>
      </c>
      <c r="F10" s="550">
        <v>23.75</v>
      </c>
      <c r="G10" s="820">
        <v>38.75</v>
      </c>
      <c r="H10" s="873"/>
      <c r="I10" s="874"/>
    </row>
    <row r="11" spans="2:10" x14ac:dyDescent="0.25">
      <c r="B11" s="291"/>
      <c r="I11" s="165"/>
    </row>
    <row r="12" spans="2:10" x14ac:dyDescent="0.25">
      <c r="B12" s="844" t="s">
        <v>1127</v>
      </c>
      <c r="C12" s="845"/>
      <c r="D12" s="845"/>
      <c r="E12" s="845"/>
      <c r="F12" s="845"/>
      <c r="G12" s="846"/>
      <c r="H12" s="846"/>
      <c r="I12" s="847"/>
    </row>
    <row r="13" spans="2:10" x14ac:dyDescent="0.25">
      <c r="B13" s="844"/>
      <c r="C13" s="845"/>
      <c r="D13" s="845"/>
      <c r="E13" s="845"/>
      <c r="F13" s="845"/>
      <c r="G13" s="846"/>
      <c r="H13" s="846"/>
      <c r="I13" s="847"/>
    </row>
    <row r="14" spans="2:10" x14ac:dyDescent="0.25">
      <c r="B14" s="842" t="s">
        <v>853</v>
      </c>
      <c r="C14" s="843"/>
      <c r="D14" s="843"/>
      <c r="E14" s="290" t="s">
        <v>1120</v>
      </c>
      <c r="F14" s="381" t="s">
        <v>1122</v>
      </c>
      <c r="G14" s="860" t="s">
        <v>1124</v>
      </c>
      <c r="H14" s="861"/>
      <c r="I14" s="862"/>
    </row>
    <row r="15" spans="2:10" x14ac:dyDescent="0.25">
      <c r="B15" s="842"/>
      <c r="C15" s="843"/>
      <c r="D15" s="843"/>
      <c r="E15" s="290" t="s">
        <v>1121</v>
      </c>
      <c r="F15" s="290" t="s">
        <v>1121</v>
      </c>
      <c r="G15" s="857"/>
      <c r="H15" s="858"/>
      <c r="I15" s="859"/>
    </row>
    <row r="16" spans="2:10" x14ac:dyDescent="0.25">
      <c r="B16" s="871" t="s">
        <v>1128</v>
      </c>
      <c r="C16" s="872"/>
      <c r="D16" s="872"/>
      <c r="E16" s="389">
        <v>7.5</v>
      </c>
      <c r="F16" s="390">
        <v>22.5</v>
      </c>
      <c r="G16" s="854">
        <v>30</v>
      </c>
      <c r="H16" s="855"/>
      <c r="I16" s="856"/>
    </row>
    <row r="17" spans="2:9" x14ac:dyDescent="0.25">
      <c r="B17" s="869" t="s">
        <v>854</v>
      </c>
      <c r="C17" s="870"/>
      <c r="D17" s="870"/>
      <c r="E17" s="389" t="s">
        <v>821</v>
      </c>
      <c r="F17" s="389">
        <v>2</v>
      </c>
      <c r="G17" s="817">
        <v>2</v>
      </c>
      <c r="H17" s="886"/>
      <c r="I17" s="889"/>
    </row>
    <row r="18" spans="2:9" x14ac:dyDescent="0.25">
      <c r="B18" s="834" t="s">
        <v>1123</v>
      </c>
      <c r="C18" s="835"/>
      <c r="D18" s="836"/>
      <c r="E18" s="388">
        <v>7.5</v>
      </c>
      <c r="F18" s="550">
        <v>24.5</v>
      </c>
      <c r="G18" s="820">
        <v>32</v>
      </c>
      <c r="H18" s="873"/>
      <c r="I18" s="874"/>
    </row>
    <row r="19" spans="2:9" x14ac:dyDescent="0.25">
      <c r="B19" s="291"/>
      <c r="I19" s="165"/>
    </row>
    <row r="20" spans="2:9" x14ac:dyDescent="0.25">
      <c r="B20" s="844" t="s">
        <v>1129</v>
      </c>
      <c r="C20" s="845"/>
      <c r="D20" s="845"/>
      <c r="E20" s="845"/>
      <c r="F20" s="845"/>
      <c r="G20" s="846"/>
      <c r="H20" s="846"/>
      <c r="I20" s="847"/>
    </row>
    <row r="21" spans="2:9" x14ac:dyDescent="0.25">
      <c r="B21" s="844"/>
      <c r="C21" s="845"/>
      <c r="D21" s="845"/>
      <c r="E21" s="845"/>
      <c r="F21" s="845"/>
      <c r="G21" s="846"/>
      <c r="H21" s="846"/>
      <c r="I21" s="847"/>
    </row>
    <row r="22" spans="2:9" x14ac:dyDescent="0.25">
      <c r="B22" s="842" t="s">
        <v>853</v>
      </c>
      <c r="C22" s="843"/>
      <c r="D22" s="843"/>
      <c r="E22" s="867" t="s">
        <v>1124</v>
      </c>
      <c r="F22" s="867"/>
      <c r="G22" s="857"/>
      <c r="H22" s="857"/>
      <c r="I22" s="868"/>
    </row>
    <row r="23" spans="2:9" x14ac:dyDescent="0.25">
      <c r="B23" s="842"/>
      <c r="C23" s="843"/>
      <c r="D23" s="843"/>
      <c r="E23" s="867"/>
      <c r="F23" s="867"/>
      <c r="G23" s="857"/>
      <c r="H23" s="857"/>
      <c r="I23" s="868"/>
    </row>
    <row r="24" spans="2:9" x14ac:dyDescent="0.25">
      <c r="B24" s="869" t="s">
        <v>854</v>
      </c>
      <c r="C24" s="870"/>
      <c r="D24" s="870"/>
      <c r="E24" s="816">
        <v>2.25</v>
      </c>
      <c r="F24" s="816"/>
      <c r="G24" s="817"/>
      <c r="H24" s="817"/>
      <c r="I24" s="818"/>
    </row>
    <row r="25" spans="2:9" x14ac:dyDescent="0.25">
      <c r="B25" s="840" t="s">
        <v>1125</v>
      </c>
      <c r="C25" s="841"/>
      <c r="D25" s="841"/>
      <c r="E25" s="816">
        <v>21</v>
      </c>
      <c r="F25" s="816"/>
      <c r="G25" s="817"/>
      <c r="H25" s="817"/>
      <c r="I25" s="818"/>
    </row>
    <row r="26" spans="2:9" x14ac:dyDescent="0.25">
      <c r="B26" s="840" t="s">
        <v>855</v>
      </c>
      <c r="C26" s="841"/>
      <c r="D26" s="841"/>
      <c r="E26" s="816">
        <v>12.5</v>
      </c>
      <c r="F26" s="816"/>
      <c r="G26" s="817"/>
      <c r="H26" s="817"/>
      <c r="I26" s="818"/>
    </row>
    <row r="27" spans="2:9" ht="14.45" customHeight="1" x14ac:dyDescent="0.25">
      <c r="B27" s="834" t="s">
        <v>1123</v>
      </c>
      <c r="C27" s="835"/>
      <c r="D27" s="836"/>
      <c r="E27" s="819">
        <v>35.75</v>
      </c>
      <c r="F27" s="819"/>
      <c r="G27" s="820"/>
      <c r="H27" s="820"/>
      <c r="I27" s="821"/>
    </row>
    <row r="28" spans="2:9" ht="14.45" customHeight="1" x14ac:dyDescent="0.25">
      <c r="B28" s="391"/>
      <c r="C28" s="392"/>
      <c r="D28" s="392"/>
      <c r="E28" s="393"/>
      <c r="F28" s="393"/>
      <c r="G28" s="393"/>
      <c r="H28" s="393"/>
      <c r="I28" s="394"/>
    </row>
    <row r="29" spans="2:9" ht="14.45" customHeight="1" x14ac:dyDescent="0.25">
      <c r="B29" s="844" t="s">
        <v>1136</v>
      </c>
      <c r="C29" s="845"/>
      <c r="D29" s="845"/>
      <c r="E29" s="845"/>
      <c r="F29" s="845"/>
      <c r="G29" s="846"/>
      <c r="H29" s="846"/>
      <c r="I29" s="847"/>
    </row>
    <row r="30" spans="2:9" ht="14.45" customHeight="1" x14ac:dyDescent="0.25">
      <c r="B30" s="844"/>
      <c r="C30" s="845"/>
      <c r="D30" s="845"/>
      <c r="E30" s="845"/>
      <c r="F30" s="845"/>
      <c r="G30" s="846"/>
      <c r="H30" s="846"/>
      <c r="I30" s="847"/>
    </row>
    <row r="31" spans="2:9" ht="14.45" customHeight="1" x14ac:dyDescent="0.25">
      <c r="B31" s="842" t="s">
        <v>853</v>
      </c>
      <c r="C31" s="843"/>
      <c r="D31" s="843"/>
      <c r="E31" s="290" t="s">
        <v>1120</v>
      </c>
      <c r="F31" s="381" t="s">
        <v>1122</v>
      </c>
      <c r="G31" s="860" t="s">
        <v>1124</v>
      </c>
      <c r="H31" s="861"/>
      <c r="I31" s="862"/>
    </row>
    <row r="32" spans="2:9" ht="14.45" customHeight="1" x14ac:dyDescent="0.25">
      <c r="B32" s="842"/>
      <c r="C32" s="843"/>
      <c r="D32" s="843"/>
      <c r="E32" s="290" t="s">
        <v>1121</v>
      </c>
      <c r="F32" s="290" t="s">
        <v>1121</v>
      </c>
      <c r="G32" s="857"/>
      <c r="H32" s="858"/>
      <c r="I32" s="859"/>
    </row>
    <row r="33" spans="2:13" ht="15.75" customHeight="1" x14ac:dyDescent="0.25">
      <c r="B33" s="840" t="s">
        <v>1125</v>
      </c>
      <c r="C33" s="841"/>
      <c r="D33" s="841"/>
      <c r="E33" s="386">
        <v>9</v>
      </c>
      <c r="F33" s="390">
        <v>12</v>
      </c>
      <c r="G33" s="854">
        <v>21</v>
      </c>
      <c r="H33" s="855"/>
      <c r="I33" s="856"/>
    </row>
    <row r="34" spans="2:13" ht="31.5" customHeight="1" x14ac:dyDescent="0.25">
      <c r="B34" s="837" t="s">
        <v>1126</v>
      </c>
      <c r="C34" s="838"/>
      <c r="D34" s="839"/>
      <c r="E34" s="386">
        <v>9</v>
      </c>
      <c r="F34" s="386" t="s">
        <v>1137</v>
      </c>
      <c r="G34" s="851" t="s">
        <v>1139</v>
      </c>
      <c r="H34" s="852"/>
      <c r="I34" s="853"/>
    </row>
    <row r="35" spans="2:13" ht="14.45" customHeight="1" x14ac:dyDescent="0.25">
      <c r="B35" s="840" t="s">
        <v>855</v>
      </c>
      <c r="C35" s="841"/>
      <c r="D35" s="841"/>
      <c r="E35" s="386">
        <v>5</v>
      </c>
      <c r="F35" s="386">
        <v>7.5</v>
      </c>
      <c r="G35" s="851">
        <v>12.5</v>
      </c>
      <c r="H35" s="852"/>
      <c r="I35" s="853"/>
    </row>
    <row r="36" spans="2:13" ht="14.45" customHeight="1" x14ac:dyDescent="0.25">
      <c r="B36" s="834" t="s">
        <v>1123</v>
      </c>
      <c r="C36" s="835"/>
      <c r="D36" s="836"/>
      <c r="E36" s="388">
        <v>14</v>
      </c>
      <c r="F36" s="388" t="s">
        <v>1138</v>
      </c>
      <c r="G36" s="848" t="s">
        <v>1140</v>
      </c>
      <c r="H36" s="849"/>
      <c r="I36" s="850"/>
      <c r="M36" s="4"/>
    </row>
    <row r="37" spans="2:13" ht="14.45" customHeight="1" x14ac:dyDescent="0.25">
      <c r="B37" s="391"/>
      <c r="C37" s="392"/>
      <c r="D37" s="392"/>
      <c r="E37" s="393"/>
      <c r="F37" s="393"/>
      <c r="G37" s="393"/>
      <c r="H37" s="393"/>
      <c r="I37" s="394"/>
    </row>
    <row r="38" spans="2:13" x14ac:dyDescent="0.25">
      <c r="B38" s="291"/>
      <c r="I38" s="165"/>
    </row>
    <row r="39" spans="2:13" x14ac:dyDescent="0.25">
      <c r="B39" s="844" t="s">
        <v>1130</v>
      </c>
      <c r="C39" s="845"/>
      <c r="D39" s="845"/>
      <c r="E39" s="845"/>
      <c r="F39" s="845"/>
      <c r="G39" s="846"/>
      <c r="H39" s="846"/>
      <c r="I39" s="847"/>
    </row>
    <row r="40" spans="2:13" x14ac:dyDescent="0.25">
      <c r="B40" s="844"/>
      <c r="C40" s="845"/>
      <c r="D40" s="845"/>
      <c r="E40" s="845"/>
      <c r="F40" s="845"/>
      <c r="G40" s="846"/>
      <c r="H40" s="846"/>
      <c r="I40" s="847"/>
    </row>
    <row r="41" spans="2:13" x14ac:dyDescent="0.25">
      <c r="B41" s="842" t="s">
        <v>853</v>
      </c>
      <c r="C41" s="843"/>
      <c r="D41" s="843"/>
      <c r="E41" s="867" t="s">
        <v>1124</v>
      </c>
      <c r="F41" s="867"/>
      <c r="G41" s="857"/>
      <c r="H41" s="857"/>
      <c r="I41" s="868"/>
    </row>
    <row r="42" spans="2:13" x14ac:dyDescent="0.25">
      <c r="B42" s="842"/>
      <c r="C42" s="843"/>
      <c r="D42" s="843"/>
      <c r="E42" s="867"/>
      <c r="F42" s="867"/>
      <c r="G42" s="857"/>
      <c r="H42" s="857"/>
      <c r="I42" s="868"/>
    </row>
    <row r="43" spans="2:13" x14ac:dyDescent="0.25">
      <c r="B43" s="840" t="s">
        <v>1125</v>
      </c>
      <c r="C43" s="841"/>
      <c r="D43" s="841"/>
      <c r="E43" s="816">
        <v>21</v>
      </c>
      <c r="F43" s="816"/>
      <c r="G43" s="817"/>
      <c r="H43" s="817"/>
      <c r="I43" s="818"/>
    </row>
    <row r="44" spans="2:13" x14ac:dyDescent="0.25">
      <c r="B44" s="840" t="s">
        <v>855</v>
      </c>
      <c r="C44" s="841"/>
      <c r="D44" s="841"/>
      <c r="E44" s="816">
        <v>12</v>
      </c>
      <c r="F44" s="816"/>
      <c r="G44" s="817"/>
      <c r="H44" s="817"/>
      <c r="I44" s="818"/>
      <c r="J44" s="357"/>
    </row>
    <row r="45" spans="2:13" x14ac:dyDescent="0.25">
      <c r="B45" s="834" t="s">
        <v>1123</v>
      </c>
      <c r="C45" s="835"/>
      <c r="D45" s="836"/>
      <c r="E45" s="819">
        <f>SUM(E43:I44)</f>
        <v>33</v>
      </c>
      <c r="F45" s="819"/>
      <c r="G45" s="820"/>
      <c r="H45" s="820"/>
      <c r="I45" s="821"/>
    </row>
    <row r="46" spans="2:13" x14ac:dyDescent="0.25">
      <c r="B46" s="291"/>
      <c r="I46" s="165"/>
      <c r="J46" s="357"/>
    </row>
    <row r="47" spans="2:13" x14ac:dyDescent="0.25">
      <c r="B47" s="292" t="s">
        <v>1131</v>
      </c>
      <c r="C47" s="293"/>
      <c r="D47" s="293"/>
      <c r="E47" s="293"/>
      <c r="F47" s="293"/>
      <c r="G47" s="410"/>
      <c r="H47" s="410"/>
      <c r="I47" s="294"/>
    </row>
    <row r="48" spans="2:13" ht="15" customHeight="1" x14ac:dyDescent="0.25">
      <c r="B48" s="822" t="s">
        <v>1132</v>
      </c>
      <c r="C48" s="823"/>
      <c r="D48" s="826" t="s">
        <v>1133</v>
      </c>
      <c r="E48" s="826" t="s">
        <v>1134</v>
      </c>
      <c r="F48" s="828" t="s">
        <v>1733</v>
      </c>
      <c r="G48" s="830" t="s">
        <v>1770</v>
      </c>
      <c r="H48" s="830" t="s">
        <v>1846</v>
      </c>
      <c r="I48" s="830" t="s">
        <v>1949</v>
      </c>
    </row>
    <row r="49" spans="2:9" ht="15.75" customHeight="1" x14ac:dyDescent="0.25">
      <c r="B49" s="824"/>
      <c r="C49" s="825"/>
      <c r="D49" s="827"/>
      <c r="E49" s="827"/>
      <c r="F49" s="829"/>
      <c r="G49" s="831"/>
      <c r="H49" s="831"/>
      <c r="I49" s="831"/>
    </row>
    <row r="50" spans="2:9" ht="60.75" customHeight="1" thickBot="1" x14ac:dyDescent="0.3">
      <c r="B50" s="832" t="s">
        <v>1135</v>
      </c>
      <c r="C50" s="833"/>
      <c r="D50" s="295">
        <v>0</v>
      </c>
      <c r="E50" s="295">
        <v>0</v>
      </c>
      <c r="F50" s="295">
        <v>0</v>
      </c>
      <c r="G50" s="296">
        <v>0</v>
      </c>
      <c r="H50" s="296">
        <v>0</v>
      </c>
      <c r="I50" s="296">
        <v>0</v>
      </c>
    </row>
    <row r="52" spans="2:9" x14ac:dyDescent="0.25">
      <c r="B52" s="357"/>
    </row>
  </sheetData>
  <sheetProtection algorithmName="SHA-512" hashValue="MP4Xr4XOt+shb5ZxsfD09Prc99OjtzV/TyolV7K5jq502RfSGmL8lYG7xhfIR082AeLoMMoDJoiUqYmjXJ1RFw==" saltValue="OJZLc30MhGn9Z7DK1eP4pA==" spinCount="100000" sheet="1" selectLockedCells="1" selectUnlockedCells="1"/>
  <mergeCells count="63">
    <mergeCell ref="G6:I6"/>
    <mergeCell ref="G4:I5"/>
    <mergeCell ref="B8:D8"/>
    <mergeCell ref="B9:D9"/>
    <mergeCell ref="B22:D23"/>
    <mergeCell ref="G15:I15"/>
    <mergeCell ref="G14:I14"/>
    <mergeCell ref="G9:I9"/>
    <mergeCell ref="G8:I8"/>
    <mergeCell ref="G7:I7"/>
    <mergeCell ref="G18:I18"/>
    <mergeCell ref="G17:I17"/>
    <mergeCell ref="G16:I16"/>
    <mergeCell ref="B2:I3"/>
    <mergeCell ref="B4:D5"/>
    <mergeCell ref="B6:D6"/>
    <mergeCell ref="B7:D7"/>
    <mergeCell ref="E41:I42"/>
    <mergeCell ref="B24:D24"/>
    <mergeCell ref="B25:D25"/>
    <mergeCell ref="B10:D10"/>
    <mergeCell ref="B12:I13"/>
    <mergeCell ref="B14:D15"/>
    <mergeCell ref="B16:D16"/>
    <mergeCell ref="B20:I21"/>
    <mergeCell ref="B17:D17"/>
    <mergeCell ref="E22:I23"/>
    <mergeCell ref="E24:I24"/>
    <mergeCell ref="G10:I10"/>
    <mergeCell ref="E43:I43"/>
    <mergeCell ref="E25:I25"/>
    <mergeCell ref="E26:I26"/>
    <mergeCell ref="E27:I27"/>
    <mergeCell ref="B39:I40"/>
    <mergeCell ref="B26:D26"/>
    <mergeCell ref="B29:I30"/>
    <mergeCell ref="B31:D32"/>
    <mergeCell ref="B33:D33"/>
    <mergeCell ref="G36:I36"/>
    <mergeCell ref="G35:I35"/>
    <mergeCell ref="G34:I34"/>
    <mergeCell ref="G33:I33"/>
    <mergeCell ref="G32:I32"/>
    <mergeCell ref="G31:I31"/>
    <mergeCell ref="B50:C50"/>
    <mergeCell ref="B45:D45"/>
    <mergeCell ref="B27:D27"/>
    <mergeCell ref="B18:D18"/>
    <mergeCell ref="B34:D34"/>
    <mergeCell ref="B35:D35"/>
    <mergeCell ref="B36:D36"/>
    <mergeCell ref="B44:D44"/>
    <mergeCell ref="B41:D42"/>
    <mergeCell ref="B43:D43"/>
    <mergeCell ref="E44:I44"/>
    <mergeCell ref="E45:I45"/>
    <mergeCell ref="B48:C49"/>
    <mergeCell ref="D48:D49"/>
    <mergeCell ref="E48:E49"/>
    <mergeCell ref="F48:F49"/>
    <mergeCell ref="I48:I49"/>
    <mergeCell ref="G48:G49"/>
    <mergeCell ref="H48:H4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R23"/>
  <sheetViews>
    <sheetView showGridLines="0" zoomScaleNormal="100" workbookViewId="0">
      <selection activeCell="Q7" sqref="Q7"/>
    </sheetView>
  </sheetViews>
  <sheetFormatPr defaultRowHeight="15" x14ac:dyDescent="0.25"/>
  <cols>
    <col min="1" max="1" width="3.5703125" customWidth="1"/>
    <col min="2" max="2" width="7" customWidth="1"/>
    <col min="7" max="9" width="11.140625" customWidth="1"/>
    <col min="17" max="17" width="28.42578125" bestFit="1" customWidth="1"/>
    <col min="18" max="18" width="17" bestFit="1" customWidth="1"/>
  </cols>
  <sheetData>
    <row r="1" spans="2:18" ht="15.75" thickBot="1" x14ac:dyDescent="0.3"/>
    <row r="2" spans="2:18" ht="15.75" customHeight="1" thickBot="1" x14ac:dyDescent="0.3">
      <c r="B2" s="909" t="s">
        <v>1757</v>
      </c>
      <c r="C2" s="910"/>
      <c r="D2" s="910"/>
      <c r="E2" s="910"/>
      <c r="F2" s="910"/>
      <c r="G2" s="910"/>
      <c r="H2" s="910"/>
      <c r="I2" s="911"/>
      <c r="J2" s="243"/>
    </row>
    <row r="3" spans="2:18" s="49" customFormat="1" ht="52.5" x14ac:dyDescent="0.25">
      <c r="B3" s="918"/>
      <c r="C3" s="920" t="s">
        <v>856</v>
      </c>
      <c r="D3" s="921"/>
      <c r="E3" s="921"/>
      <c r="F3" s="921"/>
      <c r="G3" s="922"/>
      <c r="H3" s="338" t="s">
        <v>1756</v>
      </c>
      <c r="I3" s="338" t="s">
        <v>1771</v>
      </c>
    </row>
    <row r="4" spans="2:18" x14ac:dyDescent="0.25">
      <c r="B4" s="919"/>
      <c r="C4" s="915"/>
      <c r="D4" s="916"/>
      <c r="E4" s="916"/>
      <c r="F4" s="916"/>
      <c r="G4" s="917"/>
      <c r="H4" s="912"/>
      <c r="I4" s="912"/>
    </row>
    <row r="5" spans="2:18" x14ac:dyDescent="0.25">
      <c r="B5" s="51" t="s">
        <v>857</v>
      </c>
      <c r="C5" s="891" t="s">
        <v>858</v>
      </c>
      <c r="D5" s="892"/>
      <c r="E5" s="892"/>
      <c r="F5" s="892"/>
      <c r="G5" s="893"/>
      <c r="H5" s="913"/>
      <c r="I5" s="913"/>
    </row>
    <row r="6" spans="2:18" ht="27.6" customHeight="1" x14ac:dyDescent="0.25">
      <c r="B6" s="51" t="s">
        <v>859</v>
      </c>
      <c r="C6" s="891" t="s">
        <v>860</v>
      </c>
      <c r="D6" s="892"/>
      <c r="E6" s="892"/>
      <c r="F6" s="892"/>
      <c r="G6" s="893"/>
      <c r="H6" s="913"/>
      <c r="I6" s="913"/>
    </row>
    <row r="7" spans="2:18" ht="24" customHeight="1" x14ac:dyDescent="0.25">
      <c r="B7" s="51" t="s">
        <v>861</v>
      </c>
      <c r="C7" s="891" t="s">
        <v>862</v>
      </c>
      <c r="D7" s="892"/>
      <c r="E7" s="892"/>
      <c r="F7" s="892"/>
      <c r="G7" s="893"/>
      <c r="H7" s="913"/>
      <c r="I7" s="913"/>
    </row>
    <row r="8" spans="2:18" ht="27.75" customHeight="1" x14ac:dyDescent="0.25">
      <c r="B8" s="51" t="s">
        <v>863</v>
      </c>
      <c r="C8" s="900" t="s">
        <v>864</v>
      </c>
      <c r="D8" s="901"/>
      <c r="E8" s="901"/>
      <c r="F8" s="901"/>
      <c r="G8" s="902"/>
      <c r="H8" s="914"/>
      <c r="I8" s="914"/>
    </row>
    <row r="9" spans="2:18" ht="26.45" customHeight="1" x14ac:dyDescent="0.25">
      <c r="B9" s="897"/>
      <c r="C9" s="891" t="s">
        <v>865</v>
      </c>
      <c r="D9" s="892"/>
      <c r="E9" s="892"/>
      <c r="F9" s="892"/>
      <c r="G9" s="893"/>
      <c r="H9" s="339">
        <v>0.01</v>
      </c>
      <c r="I9" s="339">
        <v>0.01</v>
      </c>
    </row>
    <row r="10" spans="2:18" ht="39.6" customHeight="1" x14ac:dyDescent="0.25">
      <c r="B10" s="898"/>
      <c r="C10" s="891" t="s">
        <v>866</v>
      </c>
      <c r="D10" s="892"/>
      <c r="E10" s="892"/>
      <c r="F10" s="892"/>
      <c r="G10" s="893"/>
      <c r="H10" s="339">
        <v>0.08</v>
      </c>
      <c r="I10" s="339">
        <v>0.1</v>
      </c>
    </row>
    <row r="11" spans="2:18" x14ac:dyDescent="0.25">
      <c r="B11" s="899"/>
      <c r="C11" s="891" t="s">
        <v>867</v>
      </c>
      <c r="D11" s="892"/>
      <c r="E11" s="892"/>
      <c r="F11" s="892"/>
      <c r="G11" s="893"/>
      <c r="H11" s="339">
        <v>0.18</v>
      </c>
      <c r="I11" s="339">
        <v>0.2</v>
      </c>
    </row>
    <row r="12" spans="2:18" ht="30.6" customHeight="1" x14ac:dyDescent="0.25">
      <c r="B12" s="51" t="s">
        <v>868</v>
      </c>
      <c r="C12" s="894" t="s">
        <v>1773</v>
      </c>
      <c r="D12" s="901"/>
      <c r="E12" s="901"/>
      <c r="F12" s="901"/>
      <c r="G12" s="902"/>
      <c r="H12" s="337"/>
      <c r="I12" s="337"/>
      <c r="K12" s="51"/>
      <c r="L12" s="894" t="s">
        <v>1749</v>
      </c>
      <c r="M12" s="895"/>
      <c r="N12" s="895"/>
      <c r="O12" s="895"/>
      <c r="P12" s="896"/>
      <c r="Q12" s="347" t="s">
        <v>1750</v>
      </c>
      <c r="R12" s="347" t="s">
        <v>1748</v>
      </c>
    </row>
    <row r="13" spans="2:18" ht="36" customHeight="1" x14ac:dyDescent="0.25">
      <c r="B13" s="897"/>
      <c r="C13" s="891" t="s">
        <v>869</v>
      </c>
      <c r="D13" s="892"/>
      <c r="E13" s="892"/>
      <c r="F13" s="892"/>
      <c r="G13" s="893"/>
      <c r="H13" s="339">
        <v>0.01</v>
      </c>
      <c r="I13" s="339">
        <v>0.01</v>
      </c>
      <c r="K13" s="897"/>
      <c r="L13" s="900" t="s">
        <v>1754</v>
      </c>
      <c r="M13" s="901"/>
      <c r="N13" s="901"/>
      <c r="O13" s="901"/>
      <c r="P13" s="902"/>
      <c r="Q13" s="339">
        <v>0.01</v>
      </c>
      <c r="R13" s="339">
        <v>0.01</v>
      </c>
    </row>
    <row r="14" spans="2:18" ht="35.25" customHeight="1" x14ac:dyDescent="0.25">
      <c r="B14" s="898"/>
      <c r="C14" s="891" t="s">
        <v>870</v>
      </c>
      <c r="D14" s="892"/>
      <c r="E14" s="892"/>
      <c r="F14" s="892"/>
      <c r="G14" s="893"/>
      <c r="H14" s="339">
        <v>0.08</v>
      </c>
      <c r="I14" s="339">
        <v>0.1</v>
      </c>
      <c r="K14" s="898"/>
      <c r="L14" s="900" t="s">
        <v>1751</v>
      </c>
      <c r="M14" s="901"/>
      <c r="N14" s="901"/>
      <c r="O14" s="901"/>
      <c r="P14" s="902"/>
      <c r="Q14" s="339">
        <v>0.18</v>
      </c>
      <c r="R14" s="339">
        <v>0.2</v>
      </c>
    </row>
    <row r="15" spans="2:18" ht="32.25" customHeight="1" x14ac:dyDescent="0.25">
      <c r="B15" s="899"/>
      <c r="C15" s="891" t="s">
        <v>871</v>
      </c>
      <c r="D15" s="892"/>
      <c r="E15" s="892"/>
      <c r="F15" s="892"/>
      <c r="G15" s="893"/>
      <c r="H15" s="339">
        <v>0.18</v>
      </c>
      <c r="I15" s="339">
        <v>0.2</v>
      </c>
      <c r="K15" s="899"/>
      <c r="L15" s="900" t="s">
        <v>1752</v>
      </c>
      <c r="M15" s="901"/>
      <c r="N15" s="901"/>
      <c r="O15" s="901"/>
      <c r="P15" s="902"/>
      <c r="Q15" s="339">
        <v>0.18</v>
      </c>
      <c r="R15" s="339">
        <v>0.2</v>
      </c>
    </row>
    <row r="16" spans="2:18" x14ac:dyDescent="0.25">
      <c r="B16" s="51" t="s">
        <v>872</v>
      </c>
      <c r="C16" s="903" t="s">
        <v>873</v>
      </c>
      <c r="D16" s="904"/>
      <c r="E16" s="904"/>
      <c r="F16" s="904"/>
      <c r="G16" s="905"/>
      <c r="H16" s="339">
        <v>0.01</v>
      </c>
      <c r="I16" s="339">
        <v>0.01</v>
      </c>
      <c r="K16" s="51"/>
      <c r="L16" s="903" t="s">
        <v>1746</v>
      </c>
      <c r="M16" s="904"/>
      <c r="N16" s="904"/>
      <c r="O16" s="904"/>
      <c r="P16" s="905"/>
      <c r="Q16" s="339">
        <v>0.08</v>
      </c>
      <c r="R16" s="339">
        <v>0.1</v>
      </c>
    </row>
    <row r="17" spans="2:18" ht="27" customHeight="1" x14ac:dyDescent="0.25">
      <c r="B17" s="51" t="s">
        <v>874</v>
      </c>
      <c r="C17" s="894" t="s">
        <v>1755</v>
      </c>
      <c r="D17" s="895"/>
      <c r="E17" s="895"/>
      <c r="F17" s="895"/>
      <c r="G17" s="896"/>
      <c r="H17" s="339">
        <v>0.01</v>
      </c>
      <c r="I17" s="339">
        <v>0.01</v>
      </c>
      <c r="K17" s="51"/>
      <c r="L17" s="903" t="s">
        <v>1747</v>
      </c>
      <c r="M17" s="904"/>
      <c r="N17" s="904"/>
      <c r="O17" s="904"/>
      <c r="P17" s="905"/>
      <c r="Q17" s="339">
        <v>0.18</v>
      </c>
      <c r="R17" s="339">
        <v>0.2</v>
      </c>
    </row>
    <row r="18" spans="2:18" x14ac:dyDescent="0.25">
      <c r="B18" s="51" t="s">
        <v>875</v>
      </c>
      <c r="C18" s="903" t="s">
        <v>876</v>
      </c>
      <c r="D18" s="904"/>
      <c r="E18" s="904"/>
      <c r="F18" s="904"/>
      <c r="G18" s="905"/>
      <c r="H18" s="339">
        <v>0.18</v>
      </c>
      <c r="I18" s="339">
        <v>0.2</v>
      </c>
      <c r="K18" s="51"/>
      <c r="L18" s="903" t="s">
        <v>1753</v>
      </c>
      <c r="M18" s="904"/>
      <c r="N18" s="904"/>
      <c r="O18" s="904"/>
      <c r="P18" s="905"/>
      <c r="Q18" s="339">
        <v>0.18</v>
      </c>
      <c r="R18" s="339">
        <v>0.2</v>
      </c>
    </row>
    <row r="19" spans="2:18" ht="15.75" thickBot="1" x14ac:dyDescent="0.3">
      <c r="B19" s="340" t="s">
        <v>877</v>
      </c>
      <c r="C19" s="906" t="s">
        <v>878</v>
      </c>
      <c r="D19" s="907"/>
      <c r="E19" s="907"/>
      <c r="F19" s="907"/>
      <c r="G19" s="908"/>
      <c r="H19" s="341">
        <v>0.18</v>
      </c>
      <c r="I19" s="341">
        <v>0.2</v>
      </c>
      <c r="K19" s="340"/>
      <c r="L19" s="906"/>
      <c r="M19" s="907"/>
      <c r="N19" s="907"/>
      <c r="O19" s="907"/>
      <c r="P19" s="908"/>
      <c r="Q19" s="341"/>
      <c r="R19" s="341"/>
    </row>
    <row r="22" spans="2:18" ht="15" customHeight="1" x14ac:dyDescent="0.25">
      <c r="B22" s="890"/>
      <c r="C22" s="890"/>
      <c r="D22" s="890"/>
      <c r="E22" s="890"/>
      <c r="F22" s="890"/>
      <c r="G22" s="890"/>
      <c r="H22" s="890"/>
      <c r="I22" s="890"/>
      <c r="J22" s="890"/>
      <c r="K22" s="890"/>
      <c r="L22" s="890"/>
      <c r="M22" s="890"/>
    </row>
    <row r="23" spans="2:18" ht="409.5" customHeight="1" x14ac:dyDescent="0.25">
      <c r="B23" s="890"/>
      <c r="C23" s="890"/>
      <c r="D23" s="890"/>
      <c r="E23" s="890"/>
      <c r="F23" s="890"/>
      <c r="G23" s="890"/>
      <c r="H23" s="890"/>
      <c r="I23" s="890"/>
      <c r="J23" s="890"/>
      <c r="K23" s="890"/>
      <c r="L23" s="890"/>
      <c r="M23" s="890"/>
    </row>
  </sheetData>
  <sheetProtection algorithmName="SHA-512" hashValue="4vGrTCLNBZX2SYC9CFRHhx7SQDpoN9JJxQG9qXbzh7Z1ajWTFLcCQlejRhslLzNVGrRokNt9EIOd754jS7QSrA==" saltValue="hrKcYHxYkgippwGC+vchEA==" spinCount="100000" sheet="1" selectLockedCells="1" selectUnlockedCells="1"/>
  <mergeCells count="33">
    <mergeCell ref="C17:G17"/>
    <mergeCell ref="C16:G16"/>
    <mergeCell ref="C15:G15"/>
    <mergeCell ref="C14:G14"/>
    <mergeCell ref="C13:G13"/>
    <mergeCell ref="C6:G6"/>
    <mergeCell ref="B2:I2"/>
    <mergeCell ref="I4:I8"/>
    <mergeCell ref="C8:G8"/>
    <mergeCell ref="C12:G12"/>
    <mergeCell ref="C11:G11"/>
    <mergeCell ref="C7:G7"/>
    <mergeCell ref="C5:G5"/>
    <mergeCell ref="C4:G4"/>
    <mergeCell ref="B3:B4"/>
    <mergeCell ref="C3:G3"/>
    <mergeCell ref="H4:H8"/>
    <mergeCell ref="B22:M23"/>
    <mergeCell ref="C10:G10"/>
    <mergeCell ref="C9:G9"/>
    <mergeCell ref="L12:P12"/>
    <mergeCell ref="K13:K15"/>
    <mergeCell ref="L13:P13"/>
    <mergeCell ref="L14:P14"/>
    <mergeCell ref="L15:P15"/>
    <mergeCell ref="L16:P16"/>
    <mergeCell ref="L17:P17"/>
    <mergeCell ref="L19:P19"/>
    <mergeCell ref="B9:B11"/>
    <mergeCell ref="B13:B15"/>
    <mergeCell ref="C19:G19"/>
    <mergeCell ref="L18:P18"/>
    <mergeCell ref="C18:G18"/>
  </mergeCells>
  <pageMargins left="0.7" right="0.7" top="0.75" bottom="0.75" header="0.3" footer="0.3"/>
  <pageSetup paperSize="9" orientation="portrait" horizontalDpi="4294967294" verticalDpi="4294967294"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AB28"/>
  <sheetViews>
    <sheetView showGridLines="0" zoomScaleNormal="100" workbookViewId="0">
      <selection activeCell="R9" sqref="R9"/>
    </sheetView>
  </sheetViews>
  <sheetFormatPr defaultRowHeight="15" x14ac:dyDescent="0.25"/>
  <cols>
    <col min="1" max="1" width="3.140625" customWidth="1"/>
    <col min="5" max="5" width="8.7109375" customWidth="1"/>
  </cols>
  <sheetData>
    <row r="1" spans="2:28" ht="15.75" thickBot="1" x14ac:dyDescent="0.3"/>
    <row r="2" spans="2:28" x14ac:dyDescent="0.25">
      <c r="B2" s="938" t="s">
        <v>1943</v>
      </c>
      <c r="C2" s="939"/>
      <c r="D2" s="939"/>
      <c r="E2" s="939"/>
      <c r="F2" s="939"/>
      <c r="G2" s="939"/>
      <c r="H2" s="940"/>
    </row>
    <row r="3" spans="2:28" ht="18.75" customHeight="1" thickBot="1" x14ac:dyDescent="0.3">
      <c r="B3" s="941"/>
      <c r="C3" s="942"/>
      <c r="D3" s="942"/>
      <c r="E3" s="942"/>
      <c r="F3" s="942"/>
      <c r="G3" s="942"/>
      <c r="H3" s="943"/>
      <c r="V3" s="929"/>
      <c r="W3" s="929"/>
      <c r="X3" s="929"/>
      <c r="Y3" s="929"/>
      <c r="Z3" s="929"/>
      <c r="AA3" s="929"/>
      <c r="AB3" s="929"/>
    </row>
    <row r="4" spans="2:28" x14ac:dyDescent="0.25">
      <c r="B4" s="934" t="s">
        <v>879</v>
      </c>
      <c r="C4" s="930"/>
      <c r="D4" s="930"/>
      <c r="E4" s="930"/>
      <c r="F4" s="930"/>
      <c r="G4" s="930"/>
      <c r="H4" s="935"/>
      <c r="V4" s="929"/>
      <c r="W4" s="929"/>
      <c r="X4" s="929"/>
      <c r="Y4" s="929"/>
      <c r="Z4" s="929"/>
      <c r="AA4" s="929"/>
      <c r="AB4" s="929"/>
    </row>
    <row r="5" spans="2:28" x14ac:dyDescent="0.25">
      <c r="B5" s="934"/>
      <c r="C5" s="930"/>
      <c r="D5" s="930"/>
      <c r="E5" s="930"/>
      <c r="F5" s="930"/>
      <c r="G5" s="930"/>
      <c r="H5" s="935"/>
      <c r="V5" s="930"/>
      <c r="W5" s="930"/>
      <c r="X5" s="930"/>
      <c r="Y5" s="930"/>
      <c r="Z5" s="930"/>
      <c r="AA5" s="930"/>
      <c r="AB5" s="930"/>
    </row>
    <row r="6" spans="2:28" x14ac:dyDescent="0.25">
      <c r="B6" s="934"/>
      <c r="C6" s="930"/>
      <c r="D6" s="930"/>
      <c r="E6" s="930"/>
      <c r="F6" s="930"/>
      <c r="G6" s="930"/>
      <c r="H6" s="935"/>
      <c r="V6" s="930"/>
      <c r="W6" s="930"/>
      <c r="X6" s="930"/>
      <c r="Y6" s="930"/>
      <c r="Z6" s="930"/>
      <c r="AA6" s="930"/>
      <c r="AB6" s="930"/>
    </row>
    <row r="7" spans="2:28" ht="12" customHeight="1" x14ac:dyDescent="0.25">
      <c r="B7" s="934"/>
      <c r="C7" s="930"/>
      <c r="D7" s="930"/>
      <c r="E7" s="930"/>
      <c r="F7" s="930"/>
      <c r="G7" s="930"/>
      <c r="H7" s="935"/>
      <c r="V7" s="930"/>
      <c r="W7" s="930"/>
      <c r="X7" s="930"/>
      <c r="Y7" s="930"/>
      <c r="Z7" s="930"/>
      <c r="AA7" s="930"/>
      <c r="AB7" s="930"/>
    </row>
    <row r="8" spans="2:28" ht="2.25" customHeight="1" x14ac:dyDescent="0.25">
      <c r="B8" s="934"/>
      <c r="C8" s="930"/>
      <c r="D8" s="930"/>
      <c r="E8" s="930"/>
      <c r="F8" s="930"/>
      <c r="G8" s="930"/>
      <c r="H8" s="935"/>
      <c r="V8" s="930"/>
      <c r="W8" s="930"/>
      <c r="X8" s="930"/>
      <c r="Y8" s="930"/>
      <c r="Z8" s="930"/>
      <c r="AA8" s="930"/>
      <c r="AB8" s="930"/>
    </row>
    <row r="9" spans="2:28" ht="29.25" customHeight="1" x14ac:dyDescent="0.25">
      <c r="B9" s="934" t="s">
        <v>1944</v>
      </c>
      <c r="C9" s="930"/>
      <c r="D9" s="930"/>
      <c r="E9" s="930"/>
      <c r="F9" s="930"/>
      <c r="G9" s="930"/>
      <c r="H9" s="935"/>
      <c r="V9" s="930"/>
      <c r="W9" s="930"/>
      <c r="X9" s="930"/>
      <c r="Y9" s="930"/>
      <c r="Z9" s="930"/>
      <c r="AA9" s="930"/>
      <c r="AB9" s="930"/>
    </row>
    <row r="10" spans="2:28" ht="15.75" customHeight="1" thickBot="1" x14ac:dyDescent="0.3">
      <c r="B10" s="944" t="s">
        <v>880</v>
      </c>
      <c r="C10" s="945"/>
      <c r="D10" s="946"/>
      <c r="E10" s="950" t="s">
        <v>881</v>
      </c>
      <c r="F10" s="950"/>
      <c r="G10" s="950"/>
      <c r="H10" s="951"/>
      <c r="V10" s="930"/>
      <c r="W10" s="930"/>
      <c r="X10" s="930"/>
      <c r="Y10" s="930"/>
      <c r="Z10" s="930"/>
      <c r="AA10" s="930"/>
      <c r="AB10" s="930"/>
    </row>
    <row r="11" spans="2:28" ht="15.75" customHeight="1" thickBot="1" x14ac:dyDescent="0.3">
      <c r="B11" s="955">
        <v>2026</v>
      </c>
      <c r="C11" s="953"/>
      <c r="D11" s="954"/>
      <c r="E11" s="952">
        <v>45.34</v>
      </c>
      <c r="F11" s="953"/>
      <c r="G11" s="953"/>
      <c r="H11" s="954"/>
      <c r="V11" s="382"/>
      <c r="W11" s="382"/>
      <c r="X11" s="382"/>
      <c r="Y11" s="382"/>
      <c r="Z11" s="382"/>
      <c r="AA11" s="382"/>
      <c r="AB11" s="382"/>
    </row>
    <row r="12" spans="2:28" ht="15.75" customHeight="1" x14ac:dyDescent="0.25">
      <c r="B12" s="956">
        <v>2025</v>
      </c>
      <c r="C12" s="924"/>
      <c r="D12" s="924"/>
      <c r="E12" s="924">
        <v>55.58</v>
      </c>
      <c r="F12" s="924"/>
      <c r="G12" s="924"/>
      <c r="H12" s="925"/>
      <c r="V12" s="382"/>
      <c r="W12" s="382"/>
      <c r="X12" s="382"/>
      <c r="Y12" s="382"/>
      <c r="Z12" s="382"/>
      <c r="AA12" s="382"/>
      <c r="AB12" s="382"/>
    </row>
    <row r="13" spans="2:28" ht="15.75" customHeight="1" x14ac:dyDescent="0.25">
      <c r="B13" s="957">
        <v>2024</v>
      </c>
      <c r="C13" s="936"/>
      <c r="D13" s="936"/>
      <c r="E13" s="936">
        <v>52.73</v>
      </c>
      <c r="F13" s="936"/>
      <c r="G13" s="936"/>
      <c r="H13" s="937"/>
      <c r="V13" s="926"/>
      <c r="W13" s="926"/>
      <c r="X13" s="926"/>
      <c r="Y13" s="926"/>
      <c r="Z13" s="926"/>
      <c r="AA13" s="926"/>
      <c r="AB13" s="926"/>
    </row>
    <row r="14" spans="2:28" ht="15.75" customHeight="1" x14ac:dyDescent="0.25">
      <c r="B14" s="947">
        <v>2023</v>
      </c>
      <c r="C14" s="948"/>
      <c r="D14" s="949"/>
      <c r="E14" s="924">
        <v>13.47</v>
      </c>
      <c r="F14" s="924"/>
      <c r="G14" s="924"/>
      <c r="H14" s="925"/>
      <c r="V14" s="383"/>
      <c r="W14" s="383"/>
      <c r="X14" s="383"/>
      <c r="Y14" s="926"/>
      <c r="Z14" s="926"/>
      <c r="AA14" s="926"/>
      <c r="AB14" s="926"/>
    </row>
    <row r="15" spans="2:28" ht="15.75" customHeight="1" x14ac:dyDescent="0.25">
      <c r="B15" s="947">
        <v>2022</v>
      </c>
      <c r="C15" s="948"/>
      <c r="D15" s="949"/>
      <c r="E15" s="936">
        <v>13.54</v>
      </c>
      <c r="F15" s="936">
        <v>13.54</v>
      </c>
      <c r="G15" s="936"/>
      <c r="H15" s="937"/>
      <c r="V15" s="383"/>
      <c r="W15" s="384"/>
      <c r="X15" s="383"/>
      <c r="Y15" s="923"/>
      <c r="Z15" s="923"/>
      <c r="AA15" s="923"/>
      <c r="AB15" s="923"/>
    </row>
    <row r="16" spans="2:28" ht="15.75" customHeight="1" x14ac:dyDescent="0.25">
      <c r="B16" s="947">
        <v>2021</v>
      </c>
      <c r="C16" s="948"/>
      <c r="D16" s="949"/>
      <c r="E16" s="936">
        <v>24.52</v>
      </c>
      <c r="F16" s="936"/>
      <c r="G16" s="936"/>
      <c r="H16" s="937"/>
      <c r="V16" s="383"/>
      <c r="W16" s="384"/>
      <c r="X16" s="383"/>
      <c r="Y16" s="923"/>
      <c r="Z16" s="923"/>
      <c r="AA16" s="923"/>
      <c r="AB16" s="923"/>
    </row>
    <row r="17" spans="2:28" ht="15.75" customHeight="1" x14ac:dyDescent="0.25">
      <c r="B17" s="947">
        <v>2020</v>
      </c>
      <c r="C17" s="948"/>
      <c r="D17" s="949"/>
      <c r="E17" s="936">
        <v>19.62</v>
      </c>
      <c r="F17" s="936"/>
      <c r="G17" s="936"/>
      <c r="H17" s="937"/>
      <c r="V17" s="383"/>
      <c r="W17" s="384"/>
      <c r="X17" s="384"/>
      <c r="Y17" s="923"/>
      <c r="Z17" s="923"/>
      <c r="AA17" s="923"/>
      <c r="AB17" s="923"/>
    </row>
    <row r="18" spans="2:28" ht="15.75" customHeight="1" x14ac:dyDescent="0.25">
      <c r="B18" s="947">
        <v>2019</v>
      </c>
      <c r="C18" s="948"/>
      <c r="D18" s="949"/>
      <c r="E18" s="936">
        <v>12.02</v>
      </c>
      <c r="F18" s="936"/>
      <c r="G18" s="936"/>
      <c r="H18" s="937"/>
      <c r="V18" s="383"/>
      <c r="W18" s="384"/>
      <c r="X18" s="384"/>
      <c r="Y18" s="923"/>
      <c r="Z18" s="923"/>
      <c r="AA18" s="923"/>
      <c r="AB18" s="923"/>
    </row>
    <row r="19" spans="2:28" x14ac:dyDescent="0.25">
      <c r="B19" s="947">
        <v>2018</v>
      </c>
      <c r="C19" s="948"/>
      <c r="D19" s="949"/>
      <c r="E19" s="936">
        <v>27.04</v>
      </c>
      <c r="F19" s="936"/>
      <c r="G19" s="936"/>
      <c r="H19" s="937"/>
      <c r="V19" s="923"/>
      <c r="W19" s="923"/>
      <c r="X19" s="923"/>
      <c r="Y19" s="923"/>
      <c r="Z19" s="923"/>
      <c r="AA19" s="923"/>
      <c r="AB19" s="923"/>
    </row>
    <row r="20" spans="2:28" x14ac:dyDescent="0.25">
      <c r="B20" s="947">
        <v>2017</v>
      </c>
      <c r="C20" s="948"/>
      <c r="D20" s="949"/>
      <c r="E20" s="936">
        <v>17.059999999999999</v>
      </c>
      <c r="F20" s="936"/>
      <c r="G20" s="936"/>
      <c r="H20" s="937"/>
      <c r="V20" s="923"/>
      <c r="W20" s="923"/>
      <c r="X20" s="923"/>
      <c r="Y20" s="923"/>
      <c r="Z20" s="923"/>
      <c r="AA20" s="923"/>
      <c r="AB20" s="923"/>
    </row>
    <row r="21" spans="2:28" ht="15.75" thickBot="1" x14ac:dyDescent="0.3">
      <c r="B21" s="931">
        <v>2016</v>
      </c>
      <c r="C21" s="932"/>
      <c r="D21" s="933"/>
      <c r="E21" s="927">
        <v>13.57</v>
      </c>
      <c r="F21" s="927"/>
      <c r="G21" s="927"/>
      <c r="H21" s="928"/>
      <c r="V21" s="923"/>
      <c r="W21" s="923"/>
      <c r="X21" s="923"/>
      <c r="Y21" s="923"/>
      <c r="Z21" s="923"/>
      <c r="AA21" s="923"/>
      <c r="AB21" s="923"/>
    </row>
    <row r="22" spans="2:28" x14ac:dyDescent="0.25">
      <c r="V22" s="923"/>
      <c r="W22" s="923"/>
      <c r="X22" s="923"/>
      <c r="Y22" s="923"/>
      <c r="Z22" s="923"/>
      <c r="AA22" s="923"/>
      <c r="AB22" s="923"/>
    </row>
    <row r="28" spans="2:28" x14ac:dyDescent="0.25">
      <c r="Q28" s="65"/>
    </row>
  </sheetData>
  <sheetProtection algorithmName="SHA-512" hashValue="9WQuDsd5zR1zWAdYEXgOwGfnul7gQsc2tYOj+7CMscOtTrmUo+HPBPwKvOF1nhc8IThMxygKVPQ7pcD8dQr3qQ==" saltValue="06pJD67ohqSZ68t31a/9/w==" spinCount="100000" sheet="1" selectLockedCells="1" selectUnlockedCells="1"/>
  <mergeCells count="45">
    <mergeCell ref="B17:D17"/>
    <mergeCell ref="E11:H11"/>
    <mergeCell ref="B11:D11"/>
    <mergeCell ref="B12:D12"/>
    <mergeCell ref="B13:D13"/>
    <mergeCell ref="B14:D14"/>
    <mergeCell ref="B15:D15"/>
    <mergeCell ref="E15:H15"/>
    <mergeCell ref="B21:D21"/>
    <mergeCell ref="B4:H8"/>
    <mergeCell ref="E13:H13"/>
    <mergeCell ref="B2:H3"/>
    <mergeCell ref="B10:D10"/>
    <mergeCell ref="B19:D19"/>
    <mergeCell ref="B20:D20"/>
    <mergeCell ref="B18:D18"/>
    <mergeCell ref="B9:H9"/>
    <mergeCell ref="E10:H10"/>
    <mergeCell ref="E16:H16"/>
    <mergeCell ref="E17:H17"/>
    <mergeCell ref="E18:H18"/>
    <mergeCell ref="E19:H19"/>
    <mergeCell ref="E20:H20"/>
    <mergeCell ref="B16:D16"/>
    <mergeCell ref="V3:AB4"/>
    <mergeCell ref="V5:AB9"/>
    <mergeCell ref="V10:AB10"/>
    <mergeCell ref="V13:X13"/>
    <mergeCell ref="Y13:AB13"/>
    <mergeCell ref="V22:X22"/>
    <mergeCell ref="Y22:AB22"/>
    <mergeCell ref="E12:H12"/>
    <mergeCell ref="V19:X19"/>
    <mergeCell ref="Y19:AB19"/>
    <mergeCell ref="V20:X20"/>
    <mergeCell ref="Y20:AB20"/>
    <mergeCell ref="V21:X21"/>
    <mergeCell ref="Y21:AB21"/>
    <mergeCell ref="Y14:AB14"/>
    <mergeCell ref="Y15:AB15"/>
    <mergeCell ref="Y16:AB16"/>
    <mergeCell ref="Y17:AB17"/>
    <mergeCell ref="Y18:AB18"/>
    <mergeCell ref="E21:H21"/>
    <mergeCell ref="E14:H14"/>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16"/>
  <sheetViews>
    <sheetView showGridLines="0" zoomScale="130" zoomScaleNormal="130" workbookViewId="0">
      <selection activeCell="F3" sqref="F3"/>
    </sheetView>
  </sheetViews>
  <sheetFormatPr defaultRowHeight="15" x14ac:dyDescent="0.25"/>
  <cols>
    <col min="1" max="1" width="4.85546875" customWidth="1"/>
    <col min="3" max="4" width="14.7109375" bestFit="1" customWidth="1"/>
    <col min="6" max="6" width="14" bestFit="1" customWidth="1"/>
    <col min="8" max="8" width="15.42578125" customWidth="1"/>
  </cols>
  <sheetData>
    <row r="1" spans="1:8" ht="15.75" thickBot="1" x14ac:dyDescent="0.3"/>
    <row r="2" spans="1:8" ht="34.5" customHeight="1" x14ac:dyDescent="0.25">
      <c r="A2" s="50"/>
      <c r="B2" s="958" t="s">
        <v>140</v>
      </c>
      <c r="C2" s="959"/>
      <c r="D2" s="959"/>
      <c r="E2" s="960"/>
      <c r="F2" s="50"/>
    </row>
    <row r="3" spans="1:8" ht="14.45" customHeight="1" thickBot="1" x14ac:dyDescent="0.3">
      <c r="B3" s="897" t="s">
        <v>882</v>
      </c>
      <c r="C3" s="961"/>
      <c r="D3" s="964" t="s">
        <v>883</v>
      </c>
      <c r="E3" s="965"/>
    </row>
    <row r="4" spans="1:8" ht="14.45" customHeight="1" thickBot="1" x14ac:dyDescent="0.3">
      <c r="B4" s="968">
        <v>2026</v>
      </c>
      <c r="C4" s="969"/>
      <c r="D4" s="968" t="s">
        <v>2030</v>
      </c>
      <c r="E4" s="970"/>
    </row>
    <row r="5" spans="1:8" ht="14.45" customHeight="1" x14ac:dyDescent="0.25">
      <c r="B5" s="962">
        <v>2025</v>
      </c>
      <c r="C5" s="963"/>
      <c r="D5" s="963" t="s">
        <v>1786</v>
      </c>
      <c r="E5" s="967"/>
      <c r="F5" s="357"/>
    </row>
    <row r="6" spans="1:8" ht="14.45" customHeight="1" x14ac:dyDescent="0.25">
      <c r="B6" s="962">
        <v>2024</v>
      </c>
      <c r="C6" s="963"/>
      <c r="D6" s="963" t="s">
        <v>1955</v>
      </c>
      <c r="E6" s="967"/>
      <c r="F6" s="59"/>
    </row>
    <row r="7" spans="1:8" ht="14.45" customHeight="1" x14ac:dyDescent="0.25">
      <c r="B7" s="962">
        <v>2023</v>
      </c>
      <c r="C7" s="963"/>
      <c r="D7" s="914" t="s">
        <v>1954</v>
      </c>
      <c r="E7" s="966"/>
    </row>
    <row r="8" spans="1:8" x14ac:dyDescent="0.25">
      <c r="B8" s="919">
        <v>2022</v>
      </c>
      <c r="C8" s="914"/>
      <c r="D8" s="914" t="s">
        <v>884</v>
      </c>
      <c r="E8" s="966"/>
      <c r="H8" s="59"/>
    </row>
    <row r="9" spans="1:8" x14ac:dyDescent="0.25">
      <c r="B9" s="962">
        <v>2021</v>
      </c>
      <c r="C9" s="963"/>
      <c r="D9" s="963" t="s">
        <v>885</v>
      </c>
      <c r="E9" s="967"/>
      <c r="H9" s="497"/>
    </row>
    <row r="10" spans="1:8" x14ac:dyDescent="0.25">
      <c r="B10" s="962">
        <v>2020</v>
      </c>
      <c r="C10" s="963"/>
      <c r="D10" s="963" t="s">
        <v>886</v>
      </c>
      <c r="E10" s="967"/>
      <c r="H10" s="59"/>
    </row>
    <row r="11" spans="1:8" x14ac:dyDescent="0.25">
      <c r="B11" s="962">
        <v>2019</v>
      </c>
      <c r="C11" s="963"/>
      <c r="D11" s="973">
        <v>40000</v>
      </c>
      <c r="E11" s="974"/>
      <c r="H11" s="497"/>
    </row>
    <row r="12" spans="1:8" x14ac:dyDescent="0.25">
      <c r="B12" s="962">
        <v>2018</v>
      </c>
      <c r="C12" s="963"/>
      <c r="D12" s="973">
        <v>34000</v>
      </c>
      <c r="E12" s="974"/>
    </row>
    <row r="13" spans="1:8" x14ac:dyDescent="0.25">
      <c r="B13" s="962">
        <v>2017</v>
      </c>
      <c r="C13" s="963"/>
      <c r="D13" s="973">
        <v>30000</v>
      </c>
      <c r="E13" s="974"/>
    </row>
    <row r="14" spans="1:8" x14ac:dyDescent="0.25">
      <c r="B14" s="962">
        <v>2016</v>
      </c>
      <c r="C14" s="963"/>
      <c r="D14" s="973">
        <v>30000</v>
      </c>
      <c r="E14" s="974"/>
    </row>
    <row r="15" spans="1:8" x14ac:dyDescent="0.25">
      <c r="B15" s="962">
        <v>2015</v>
      </c>
      <c r="C15" s="963"/>
      <c r="D15" s="973">
        <v>29000</v>
      </c>
      <c r="E15" s="974"/>
    </row>
    <row r="16" spans="1:8" ht="15.75" thickBot="1" x14ac:dyDescent="0.3">
      <c r="B16" s="971">
        <v>2014</v>
      </c>
      <c r="C16" s="972"/>
      <c r="D16" s="975">
        <v>27000</v>
      </c>
      <c r="E16" s="976"/>
    </row>
  </sheetData>
  <sheetProtection algorithmName="SHA-512" hashValue="hOOA3tdikgqt2fTD0XonCCu/aO5AtQf4gqE6u5Y1wbIIJxB5IFonVnLnqBeGTZfk/m0RXSvP8jKXU4PTJkLuFQ==" saltValue="BUhZ2e8I0cXicKz15hl4lg==" spinCount="100000" sheet="1" selectLockedCells="1" selectUnlockedCells="1"/>
  <mergeCells count="29">
    <mergeCell ref="B16:C16"/>
    <mergeCell ref="D8:E8"/>
    <mergeCell ref="D9:E9"/>
    <mergeCell ref="D10:E10"/>
    <mergeCell ref="D11:E11"/>
    <mergeCell ref="D12:E12"/>
    <mergeCell ref="D13:E13"/>
    <mergeCell ref="D14:E14"/>
    <mergeCell ref="D15:E15"/>
    <mergeCell ref="D16:E16"/>
    <mergeCell ref="B11:C11"/>
    <mergeCell ref="B12:C12"/>
    <mergeCell ref="B13:C13"/>
    <mergeCell ref="B14:C14"/>
    <mergeCell ref="B15:C15"/>
    <mergeCell ref="B2:E2"/>
    <mergeCell ref="B3:C3"/>
    <mergeCell ref="B8:C8"/>
    <mergeCell ref="B9:C9"/>
    <mergeCell ref="B10:C10"/>
    <mergeCell ref="D3:E3"/>
    <mergeCell ref="B7:C7"/>
    <mergeCell ref="D7:E7"/>
    <mergeCell ref="B6:C6"/>
    <mergeCell ref="D6:E6"/>
    <mergeCell ref="B5:C5"/>
    <mergeCell ref="D5:E5"/>
    <mergeCell ref="B4:C4"/>
    <mergeCell ref="D4:E4"/>
  </mergeCells>
  <pageMargins left="0.7" right="0.7" top="0.75" bottom="0.75" header="0.3" footer="0.3"/>
  <pageSetup paperSize="9" orientation="portrait" horizontalDpi="4294967294" verticalDpi="4294967294"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16"/>
  <sheetViews>
    <sheetView showGridLines="0" zoomScaleNormal="100" workbookViewId="0">
      <selection activeCell="Q19" sqref="Q19"/>
    </sheetView>
  </sheetViews>
  <sheetFormatPr defaultRowHeight="15" x14ac:dyDescent="0.25"/>
  <cols>
    <col min="2" max="2" width="17.28515625" customWidth="1"/>
    <col min="4" max="4" width="13.140625" customWidth="1"/>
  </cols>
  <sheetData>
    <row r="1" spans="1:7" ht="18" thickBot="1" x14ac:dyDescent="0.35">
      <c r="A1" s="977"/>
      <c r="B1" s="977"/>
      <c r="C1" s="977"/>
      <c r="D1" s="977"/>
      <c r="E1" s="977"/>
    </row>
    <row r="2" spans="1:7" ht="39" customHeight="1" x14ac:dyDescent="0.25">
      <c r="B2" s="987" t="s">
        <v>141</v>
      </c>
      <c r="C2" s="988"/>
      <c r="D2" s="989"/>
    </row>
    <row r="3" spans="1:7" x14ac:dyDescent="0.25">
      <c r="B3" s="51" t="s">
        <v>882</v>
      </c>
      <c r="C3" s="980" t="s">
        <v>883</v>
      </c>
      <c r="D3" s="981"/>
    </row>
    <row r="4" spans="1:7" x14ac:dyDescent="0.25">
      <c r="B4" s="51">
        <v>2026</v>
      </c>
      <c r="C4" s="990" t="s">
        <v>1956</v>
      </c>
      <c r="D4" s="981"/>
    </row>
    <row r="5" spans="1:7" x14ac:dyDescent="0.25">
      <c r="B5" s="302">
        <v>2025</v>
      </c>
      <c r="C5" s="986" t="s">
        <v>1785</v>
      </c>
      <c r="D5" s="983"/>
      <c r="E5" s="357"/>
    </row>
    <row r="6" spans="1:7" x14ac:dyDescent="0.25">
      <c r="B6" s="302">
        <v>2024</v>
      </c>
      <c r="C6" s="986" t="s">
        <v>1765</v>
      </c>
      <c r="D6" s="983"/>
    </row>
    <row r="7" spans="1:7" x14ac:dyDescent="0.25">
      <c r="B7" s="302">
        <v>2023</v>
      </c>
      <c r="C7" s="986" t="s">
        <v>1561</v>
      </c>
      <c r="D7" s="983"/>
      <c r="G7" s="357"/>
    </row>
    <row r="8" spans="1:7" x14ac:dyDescent="0.25">
      <c r="B8" s="302">
        <v>2022</v>
      </c>
      <c r="C8" s="986" t="s">
        <v>887</v>
      </c>
      <c r="D8" s="983"/>
    </row>
    <row r="9" spans="1:7" x14ac:dyDescent="0.25">
      <c r="B9" s="302">
        <v>2021</v>
      </c>
      <c r="C9" s="986" t="s">
        <v>888</v>
      </c>
      <c r="D9" s="983"/>
    </row>
    <row r="10" spans="1:7" x14ac:dyDescent="0.25">
      <c r="B10" s="302">
        <v>2020</v>
      </c>
      <c r="C10" s="984" t="s">
        <v>889</v>
      </c>
      <c r="D10" s="985"/>
    </row>
    <row r="11" spans="1:7" x14ac:dyDescent="0.25">
      <c r="B11" s="302">
        <v>2019</v>
      </c>
      <c r="C11" s="982">
        <v>2200</v>
      </c>
      <c r="D11" s="983"/>
    </row>
    <row r="12" spans="1:7" x14ac:dyDescent="0.25">
      <c r="B12" s="302">
        <v>2018</v>
      </c>
      <c r="C12" s="982">
        <v>1800</v>
      </c>
      <c r="D12" s="983"/>
    </row>
    <row r="13" spans="1:7" x14ac:dyDescent="0.25">
      <c r="B13" s="302">
        <v>2017</v>
      </c>
      <c r="C13" s="982">
        <v>1600</v>
      </c>
      <c r="D13" s="983"/>
    </row>
    <row r="14" spans="1:7" x14ac:dyDescent="0.25">
      <c r="B14" s="302">
        <v>2016</v>
      </c>
      <c r="C14" s="982">
        <v>1580</v>
      </c>
      <c r="D14" s="983"/>
    </row>
    <row r="15" spans="1:7" x14ac:dyDescent="0.25">
      <c r="B15" s="302">
        <v>2015</v>
      </c>
      <c r="C15" s="982">
        <v>1500</v>
      </c>
      <c r="D15" s="983"/>
    </row>
    <row r="16" spans="1:7" ht="15.75" thickBot="1" x14ac:dyDescent="0.3">
      <c r="B16" s="303">
        <v>2014</v>
      </c>
      <c r="C16" s="978">
        <v>1400</v>
      </c>
      <c r="D16" s="979"/>
    </row>
  </sheetData>
  <sheetProtection algorithmName="SHA-512" hashValue="6RVo2B1AefX+uRgOAC15jxjvhnztJuQSzZnoGBJsjjjHdLWuci+hJtOxZl9hW9lCHiSB+fzoFeiBMcm6dZaTpw==" saltValue="IBzvHTXhrqHNBthakBj3xA==" spinCount="100000" sheet="1" selectLockedCells="1" selectUnlockedCells="1"/>
  <mergeCells count="16">
    <mergeCell ref="A1:E1"/>
    <mergeCell ref="C16:D16"/>
    <mergeCell ref="C3:D3"/>
    <mergeCell ref="C11:D11"/>
    <mergeCell ref="C12:D12"/>
    <mergeCell ref="C13:D13"/>
    <mergeCell ref="C14:D14"/>
    <mergeCell ref="C15:D15"/>
    <mergeCell ref="C10:D10"/>
    <mergeCell ref="C9:D9"/>
    <mergeCell ref="C8:D8"/>
    <mergeCell ref="B2:D2"/>
    <mergeCell ref="C7:D7"/>
    <mergeCell ref="C6:D6"/>
    <mergeCell ref="C5:D5"/>
    <mergeCell ref="C4:D4"/>
  </mergeCells>
  <pageMargins left="0.7" right="0.7" top="0.75" bottom="0.75" header="0.3" footer="0.3"/>
  <pageSetup paperSize="9" orientation="portrait" horizontalDpi="4294967294" verticalDpi="4294967294"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95"/>
  <sheetViews>
    <sheetView showGridLines="0" zoomScaleNormal="100" workbookViewId="0">
      <selection activeCell="N15" sqref="N15"/>
    </sheetView>
  </sheetViews>
  <sheetFormatPr defaultRowHeight="15" x14ac:dyDescent="0.25"/>
  <cols>
    <col min="2" max="2" width="9.140625" customWidth="1"/>
    <col min="10" max="10" width="20.5703125" customWidth="1"/>
  </cols>
  <sheetData>
    <row r="1" spans="2:11" ht="15.75" thickBot="1" x14ac:dyDescent="0.3"/>
    <row r="2" spans="2:11" x14ac:dyDescent="0.25">
      <c r="C2" s="1041" t="s">
        <v>163</v>
      </c>
      <c r="D2" s="1042"/>
      <c r="E2" s="1042"/>
      <c r="F2" s="1042"/>
      <c r="G2" s="1042"/>
      <c r="H2" s="1042"/>
      <c r="I2" s="1042"/>
      <c r="J2" s="1043"/>
    </row>
    <row r="3" spans="2:11" ht="15.75" thickBot="1" x14ac:dyDescent="0.3">
      <c r="C3" s="1044"/>
      <c r="D3" s="1045"/>
      <c r="E3" s="1045"/>
      <c r="F3" s="1045"/>
      <c r="G3" s="1045"/>
      <c r="H3" s="1045"/>
      <c r="I3" s="1045"/>
      <c r="J3" s="1046"/>
    </row>
    <row r="4" spans="2:11" ht="15.75" thickBot="1" x14ac:dyDescent="0.3"/>
    <row r="5" spans="2:11" x14ac:dyDescent="0.25">
      <c r="B5" s="1007" t="s">
        <v>890</v>
      </c>
      <c r="C5" s="1008"/>
      <c r="D5" s="1008"/>
      <c r="E5" s="1008"/>
      <c r="F5" s="1008"/>
      <c r="G5" s="1008"/>
      <c r="H5" s="1008"/>
      <c r="I5" s="1008"/>
      <c r="J5" s="1008"/>
      <c r="K5" s="1009"/>
    </row>
    <row r="6" spans="2:11" ht="15" customHeight="1" x14ac:dyDescent="0.25">
      <c r="B6" s="1001" t="s">
        <v>891</v>
      </c>
      <c r="C6" s="1047"/>
      <c r="D6" s="1047"/>
      <c r="E6" s="1047"/>
      <c r="F6" s="1047"/>
      <c r="G6" s="1047"/>
      <c r="H6" s="1047"/>
      <c r="I6" s="1047"/>
      <c r="J6" s="1047"/>
      <c r="K6" s="1048"/>
    </row>
    <row r="7" spans="2:11" x14ac:dyDescent="0.25">
      <c r="B7" s="1000"/>
      <c r="C7" s="998"/>
      <c r="D7" s="998"/>
      <c r="E7" s="998"/>
      <c r="F7" s="998"/>
      <c r="G7" s="998"/>
      <c r="H7" s="998"/>
      <c r="I7" s="998"/>
      <c r="J7" s="998"/>
      <c r="K7" s="999"/>
    </row>
    <row r="8" spans="2:11" x14ac:dyDescent="0.25">
      <c r="B8" s="1000"/>
      <c r="C8" s="998"/>
      <c r="D8" s="998"/>
      <c r="E8" s="998"/>
      <c r="F8" s="998"/>
      <c r="G8" s="998"/>
      <c r="H8" s="998"/>
      <c r="I8" s="998"/>
      <c r="J8" s="998"/>
      <c r="K8" s="999"/>
    </row>
    <row r="9" spans="2:11" x14ac:dyDescent="0.25">
      <c r="B9" s="1000"/>
      <c r="C9" s="998"/>
      <c r="D9" s="998"/>
      <c r="E9" s="998"/>
      <c r="F9" s="998"/>
      <c r="G9" s="998"/>
      <c r="H9" s="998"/>
      <c r="I9" s="998"/>
      <c r="J9" s="998"/>
      <c r="K9" s="999"/>
    </row>
    <row r="10" spans="2:11" ht="23.25" customHeight="1" x14ac:dyDescent="0.25">
      <c r="B10" s="1000"/>
      <c r="C10" s="998"/>
      <c r="D10" s="998"/>
      <c r="E10" s="998"/>
      <c r="F10" s="998"/>
      <c r="G10" s="998"/>
      <c r="H10" s="998"/>
      <c r="I10" s="998"/>
      <c r="J10" s="998"/>
      <c r="K10" s="999"/>
    </row>
    <row r="11" spans="2:11" ht="9.75" hidden="1" customHeight="1" x14ac:dyDescent="0.25">
      <c r="B11" s="1000"/>
      <c r="C11" s="998"/>
      <c r="D11" s="998"/>
      <c r="E11" s="998"/>
      <c r="F11" s="998"/>
      <c r="G11" s="998"/>
      <c r="H11" s="998"/>
      <c r="I11" s="998"/>
      <c r="J11" s="998"/>
      <c r="K11" s="999"/>
    </row>
    <row r="12" spans="2:11" ht="15" hidden="1" customHeight="1" x14ac:dyDescent="0.25">
      <c r="B12" s="1000"/>
      <c r="C12" s="998"/>
      <c r="D12" s="998"/>
      <c r="E12" s="998"/>
      <c r="F12" s="998"/>
      <c r="G12" s="998"/>
      <c r="H12" s="998"/>
      <c r="I12" s="998"/>
      <c r="J12" s="998"/>
      <c r="K12" s="999"/>
    </row>
    <row r="13" spans="2:11" ht="15" hidden="1" customHeight="1" x14ac:dyDescent="0.25">
      <c r="B13" s="1000"/>
      <c r="C13" s="998"/>
      <c r="D13" s="998"/>
      <c r="E13" s="998"/>
      <c r="F13" s="998"/>
      <c r="G13" s="998"/>
      <c r="H13" s="998"/>
      <c r="I13" s="998"/>
      <c r="J13" s="998"/>
      <c r="K13" s="999"/>
    </row>
    <row r="14" spans="2:11" ht="18" customHeight="1" x14ac:dyDescent="0.25">
      <c r="B14" s="991" t="s">
        <v>892</v>
      </c>
      <c r="C14" s="998"/>
      <c r="D14" s="998"/>
      <c r="E14" s="998"/>
      <c r="F14" s="998"/>
      <c r="G14" s="998"/>
      <c r="H14" s="998"/>
      <c r="I14" s="998"/>
      <c r="J14" s="998"/>
      <c r="K14" s="999"/>
    </row>
    <row r="15" spans="2:11" x14ac:dyDescent="0.25">
      <c r="B15" s="1000"/>
      <c r="C15" s="998"/>
      <c r="D15" s="998"/>
      <c r="E15" s="998"/>
      <c r="F15" s="998"/>
      <c r="G15" s="998"/>
      <c r="H15" s="998"/>
      <c r="I15" s="998"/>
      <c r="J15" s="998"/>
      <c r="K15" s="999"/>
    </row>
    <row r="16" spans="2:11" ht="9" customHeight="1" thickBot="1" x14ac:dyDescent="0.3">
      <c r="B16" s="1049"/>
      <c r="C16" s="1050"/>
      <c r="D16" s="1050"/>
      <c r="E16" s="1050"/>
      <c r="F16" s="1050"/>
      <c r="G16" s="1050"/>
      <c r="H16" s="1050"/>
      <c r="I16" s="1050"/>
      <c r="J16" s="1050"/>
      <c r="K16" s="1051"/>
    </row>
    <row r="17" spans="2:11" x14ac:dyDescent="0.25">
      <c r="B17" s="1007" t="s">
        <v>893</v>
      </c>
      <c r="C17" s="1008"/>
      <c r="D17" s="1008"/>
      <c r="E17" s="1008"/>
      <c r="F17" s="1008"/>
      <c r="G17" s="1008"/>
      <c r="H17" s="1008"/>
      <c r="I17" s="1008"/>
      <c r="J17" s="1008"/>
      <c r="K17" s="1009"/>
    </row>
    <row r="18" spans="2:11" x14ac:dyDescent="0.25">
      <c r="B18" s="1001" t="s">
        <v>894</v>
      </c>
      <c r="C18" s="1002"/>
      <c r="D18" s="1002"/>
      <c r="E18" s="1002"/>
      <c r="F18" s="1002"/>
      <c r="G18" s="1002"/>
      <c r="H18" s="1002"/>
      <c r="I18" s="1002"/>
      <c r="J18" s="1002"/>
      <c r="K18" s="1003"/>
    </row>
    <row r="19" spans="2:11" x14ac:dyDescent="0.25">
      <c r="B19" s="991"/>
      <c r="C19" s="992"/>
      <c r="D19" s="992"/>
      <c r="E19" s="992"/>
      <c r="F19" s="992"/>
      <c r="G19" s="992"/>
      <c r="H19" s="992"/>
      <c r="I19" s="992"/>
      <c r="J19" s="992"/>
      <c r="K19" s="993"/>
    </row>
    <row r="20" spans="2:11" ht="27" customHeight="1" thickBot="1" x14ac:dyDescent="0.3">
      <c r="B20" s="1025"/>
      <c r="C20" s="1026"/>
      <c r="D20" s="1026"/>
      <c r="E20" s="1026"/>
      <c r="F20" s="1026"/>
      <c r="G20" s="1026"/>
      <c r="H20" s="1026"/>
      <c r="I20" s="1026"/>
      <c r="J20" s="1026"/>
      <c r="K20" s="1027"/>
    </row>
    <row r="21" spans="2:11" x14ac:dyDescent="0.25">
      <c r="B21" s="1007" t="s">
        <v>895</v>
      </c>
      <c r="C21" s="1008"/>
      <c r="D21" s="1008"/>
      <c r="E21" s="1008"/>
      <c r="F21" s="1008"/>
      <c r="G21" s="1008"/>
      <c r="H21" s="1008"/>
      <c r="I21" s="1008"/>
      <c r="J21" s="1008"/>
      <c r="K21" s="1009"/>
    </row>
    <row r="22" spans="2:11" x14ac:dyDescent="0.25">
      <c r="B22" s="1001" t="s">
        <v>896</v>
      </c>
      <c r="C22" s="1002"/>
      <c r="D22" s="1002"/>
      <c r="E22" s="1002"/>
      <c r="F22" s="1002"/>
      <c r="G22" s="1002"/>
      <c r="H22" s="1002"/>
      <c r="I22" s="1002"/>
      <c r="J22" s="1002"/>
      <c r="K22" s="1003"/>
    </row>
    <row r="23" spans="2:11" x14ac:dyDescent="0.25">
      <c r="B23" s="991"/>
      <c r="C23" s="992"/>
      <c r="D23" s="992"/>
      <c r="E23" s="992"/>
      <c r="F23" s="992"/>
      <c r="G23" s="992"/>
      <c r="H23" s="992"/>
      <c r="I23" s="992"/>
      <c r="J23" s="992"/>
      <c r="K23" s="993"/>
    </row>
    <row r="24" spans="2:11" x14ac:dyDescent="0.25">
      <c r="B24" s="991"/>
      <c r="C24" s="992"/>
      <c r="D24" s="992"/>
      <c r="E24" s="992"/>
      <c r="F24" s="992"/>
      <c r="G24" s="992"/>
      <c r="H24" s="992"/>
      <c r="I24" s="992"/>
      <c r="J24" s="992"/>
      <c r="K24" s="993"/>
    </row>
    <row r="25" spans="2:11" x14ac:dyDescent="0.25">
      <c r="B25" s="991"/>
      <c r="C25" s="992"/>
      <c r="D25" s="992"/>
      <c r="E25" s="992"/>
      <c r="F25" s="992"/>
      <c r="G25" s="992"/>
      <c r="H25" s="992"/>
      <c r="I25" s="992"/>
      <c r="J25" s="992"/>
      <c r="K25" s="993"/>
    </row>
    <row r="26" spans="2:11" x14ac:dyDescent="0.25">
      <c r="B26" s="991"/>
      <c r="C26" s="992"/>
      <c r="D26" s="992"/>
      <c r="E26" s="992"/>
      <c r="F26" s="992"/>
      <c r="G26" s="992"/>
      <c r="H26" s="992"/>
      <c r="I26" s="992"/>
      <c r="J26" s="992"/>
      <c r="K26" s="993"/>
    </row>
    <row r="27" spans="2:11" x14ac:dyDescent="0.25">
      <c r="B27" s="1013" t="s">
        <v>897</v>
      </c>
      <c r="C27" s="1014"/>
      <c r="D27" s="1014"/>
      <c r="E27" s="1014"/>
      <c r="F27" s="1014"/>
      <c r="G27" s="1014"/>
      <c r="H27" s="1014"/>
      <c r="I27" s="1014"/>
      <c r="J27" s="1014"/>
      <c r="K27" s="1015"/>
    </row>
    <row r="28" spans="2:11" x14ac:dyDescent="0.25">
      <c r="B28" s="1013"/>
      <c r="C28" s="1014"/>
      <c r="D28" s="1014"/>
      <c r="E28" s="1014"/>
      <c r="F28" s="1014"/>
      <c r="G28" s="1014"/>
      <c r="H28" s="1014"/>
      <c r="I28" s="1014"/>
      <c r="J28" s="1014"/>
      <c r="K28" s="1015"/>
    </row>
    <row r="29" spans="2:11" x14ac:dyDescent="0.25">
      <c r="B29" s="1013"/>
      <c r="C29" s="1014"/>
      <c r="D29" s="1014"/>
      <c r="E29" s="1014"/>
      <c r="F29" s="1014"/>
      <c r="G29" s="1014"/>
      <c r="H29" s="1014"/>
      <c r="I29" s="1014"/>
      <c r="J29" s="1014"/>
      <c r="K29" s="1015"/>
    </row>
    <row r="30" spans="2:11" x14ac:dyDescent="0.25">
      <c r="B30" s="1013"/>
      <c r="C30" s="1014"/>
      <c r="D30" s="1014"/>
      <c r="E30" s="1014"/>
      <c r="F30" s="1014"/>
      <c r="G30" s="1014"/>
      <c r="H30" s="1014"/>
      <c r="I30" s="1014"/>
      <c r="J30" s="1014"/>
      <c r="K30" s="1015"/>
    </row>
    <row r="31" spans="2:11" ht="15.75" thickBot="1" x14ac:dyDescent="0.3">
      <c r="B31" s="1016"/>
      <c r="C31" s="1017"/>
      <c r="D31" s="1017"/>
      <c r="E31" s="1017"/>
      <c r="F31" s="1017"/>
      <c r="G31" s="1017"/>
      <c r="H31" s="1017"/>
      <c r="I31" s="1017"/>
      <c r="J31" s="1017"/>
      <c r="K31" s="1018"/>
    </row>
    <row r="32" spans="2:11" x14ac:dyDescent="0.25">
      <c r="B32" s="1007" t="s">
        <v>898</v>
      </c>
      <c r="C32" s="1008"/>
      <c r="D32" s="1008"/>
      <c r="E32" s="1008"/>
      <c r="F32" s="1008"/>
      <c r="G32" s="1008"/>
      <c r="H32" s="1008"/>
      <c r="I32" s="1008"/>
      <c r="J32" s="1008"/>
      <c r="K32" s="1009"/>
    </row>
    <row r="33" spans="2:11" ht="2.25" customHeight="1" x14ac:dyDescent="0.25">
      <c r="B33" s="1001" t="s">
        <v>899</v>
      </c>
      <c r="C33" s="1002"/>
      <c r="D33" s="1002"/>
      <c r="E33" s="1002"/>
      <c r="F33" s="1002"/>
      <c r="G33" s="1002"/>
      <c r="H33" s="1002"/>
      <c r="I33" s="1002"/>
      <c r="J33" s="1002"/>
      <c r="K33" s="1003"/>
    </row>
    <row r="34" spans="2:11" x14ac:dyDescent="0.25">
      <c r="B34" s="991"/>
      <c r="C34" s="992"/>
      <c r="D34" s="992"/>
      <c r="E34" s="992"/>
      <c r="F34" s="992"/>
      <c r="G34" s="992"/>
      <c r="H34" s="992"/>
      <c r="I34" s="992"/>
      <c r="J34" s="992"/>
      <c r="K34" s="993"/>
    </row>
    <row r="35" spans="2:11" x14ac:dyDescent="0.25">
      <c r="B35" s="991"/>
      <c r="C35" s="992"/>
      <c r="D35" s="992"/>
      <c r="E35" s="992"/>
      <c r="F35" s="992"/>
      <c r="G35" s="992"/>
      <c r="H35" s="992"/>
      <c r="I35" s="992"/>
      <c r="J35" s="992"/>
      <c r="K35" s="993"/>
    </row>
    <row r="36" spans="2:11" x14ac:dyDescent="0.25">
      <c r="B36" s="991"/>
      <c r="C36" s="992"/>
      <c r="D36" s="992"/>
      <c r="E36" s="992"/>
      <c r="F36" s="992"/>
      <c r="G36" s="992"/>
      <c r="H36" s="992"/>
      <c r="I36" s="992"/>
      <c r="J36" s="992"/>
      <c r="K36" s="993"/>
    </row>
    <row r="37" spans="2:11" x14ac:dyDescent="0.25">
      <c r="B37" s="991"/>
      <c r="C37" s="992"/>
      <c r="D37" s="992"/>
      <c r="E37" s="992"/>
      <c r="F37" s="992"/>
      <c r="G37" s="992"/>
      <c r="H37" s="992"/>
      <c r="I37" s="992"/>
      <c r="J37" s="992"/>
      <c r="K37" s="993"/>
    </row>
    <row r="38" spans="2:11" x14ac:dyDescent="0.25">
      <c r="B38" s="991"/>
      <c r="C38" s="992"/>
      <c r="D38" s="992"/>
      <c r="E38" s="992"/>
      <c r="F38" s="992"/>
      <c r="G38" s="992"/>
      <c r="H38" s="992"/>
      <c r="I38" s="992"/>
      <c r="J38" s="992"/>
      <c r="K38" s="993"/>
    </row>
    <row r="39" spans="2:11" ht="15.75" thickBot="1" x14ac:dyDescent="0.3">
      <c r="B39" s="1004"/>
      <c r="C39" s="1005"/>
      <c r="D39" s="1005"/>
      <c r="E39" s="1005"/>
      <c r="F39" s="1005"/>
      <c r="G39" s="1005"/>
      <c r="H39" s="1005"/>
      <c r="I39" s="1005"/>
      <c r="J39" s="1005"/>
      <c r="K39" s="1006"/>
    </row>
    <row r="40" spans="2:11" x14ac:dyDescent="0.25">
      <c r="B40" s="1007" t="s">
        <v>900</v>
      </c>
      <c r="C40" s="1008"/>
      <c r="D40" s="1008"/>
      <c r="E40" s="1008"/>
      <c r="F40" s="1008"/>
      <c r="G40" s="1008"/>
      <c r="H40" s="1008"/>
      <c r="I40" s="1008"/>
      <c r="J40" s="1008"/>
      <c r="K40" s="1009"/>
    </row>
    <row r="41" spans="2:11" x14ac:dyDescent="0.25">
      <c r="B41" s="1010" t="s">
        <v>901</v>
      </c>
      <c r="C41" s="1011"/>
      <c r="D41" s="1011"/>
      <c r="E41" s="1011"/>
      <c r="F41" s="1011"/>
      <c r="G41" s="1011"/>
      <c r="H41" s="1011"/>
      <c r="I41" s="1011"/>
      <c r="J41" s="1011"/>
      <c r="K41" s="1012"/>
    </row>
    <row r="42" spans="2:11" x14ac:dyDescent="0.25">
      <c r="B42" s="1013"/>
      <c r="C42" s="1014"/>
      <c r="D42" s="1014"/>
      <c r="E42" s="1014"/>
      <c r="F42" s="1014"/>
      <c r="G42" s="1014"/>
      <c r="H42" s="1014"/>
      <c r="I42" s="1014"/>
      <c r="J42" s="1014"/>
      <c r="K42" s="1015"/>
    </row>
    <row r="43" spans="2:11" ht="15.75" thickBot="1" x14ac:dyDescent="0.3">
      <c r="B43" s="1016"/>
      <c r="C43" s="1017"/>
      <c r="D43" s="1017"/>
      <c r="E43" s="1017"/>
      <c r="F43" s="1017"/>
      <c r="G43" s="1017"/>
      <c r="H43" s="1017"/>
      <c r="I43" s="1017"/>
      <c r="J43" s="1017"/>
      <c r="K43" s="1018"/>
    </row>
    <row r="44" spans="2:11" ht="15" customHeight="1" x14ac:dyDescent="0.25">
      <c r="B44" s="1019" t="s">
        <v>902</v>
      </c>
      <c r="C44" s="1020"/>
      <c r="D44" s="1020"/>
      <c r="E44" s="1020"/>
      <c r="F44" s="1020"/>
      <c r="G44" s="1020"/>
      <c r="H44" s="1020"/>
      <c r="I44" s="1020"/>
      <c r="J44" s="1020"/>
      <c r="K44" s="1021"/>
    </row>
    <row r="45" spans="2:11" x14ac:dyDescent="0.25">
      <c r="B45" s="1022"/>
      <c r="C45" s="1023"/>
      <c r="D45" s="1023"/>
      <c r="E45" s="1023"/>
      <c r="F45" s="1023"/>
      <c r="G45" s="1023"/>
      <c r="H45" s="1023"/>
      <c r="I45" s="1023"/>
      <c r="J45" s="1023"/>
      <c r="K45" s="1024"/>
    </row>
    <row r="46" spans="2:11" x14ac:dyDescent="0.25">
      <c r="B46" s="1001" t="s">
        <v>903</v>
      </c>
      <c r="C46" s="1002"/>
      <c r="D46" s="1002"/>
      <c r="E46" s="1002"/>
      <c r="F46" s="1002"/>
      <c r="G46" s="1002"/>
      <c r="H46" s="1002"/>
      <c r="I46" s="1002"/>
      <c r="J46" s="1002"/>
      <c r="K46" s="1003"/>
    </row>
    <row r="47" spans="2:11" x14ac:dyDescent="0.25">
      <c r="B47" s="991"/>
      <c r="C47" s="992"/>
      <c r="D47" s="992"/>
      <c r="E47" s="992"/>
      <c r="F47" s="992"/>
      <c r="G47" s="992"/>
      <c r="H47" s="992"/>
      <c r="I47" s="992"/>
      <c r="J47" s="992"/>
      <c r="K47" s="993"/>
    </row>
    <row r="48" spans="2:11" x14ac:dyDescent="0.25">
      <c r="B48" s="991"/>
      <c r="C48" s="992"/>
      <c r="D48" s="992"/>
      <c r="E48" s="992"/>
      <c r="F48" s="992"/>
      <c r="G48" s="992"/>
      <c r="H48" s="992"/>
      <c r="I48" s="992"/>
      <c r="J48" s="992"/>
      <c r="K48" s="993"/>
    </row>
    <row r="49" spans="2:11" x14ac:dyDescent="0.25">
      <c r="B49" s="991"/>
      <c r="C49" s="992"/>
      <c r="D49" s="992"/>
      <c r="E49" s="992"/>
      <c r="F49" s="992"/>
      <c r="G49" s="992"/>
      <c r="H49" s="992"/>
      <c r="I49" s="992"/>
      <c r="J49" s="992"/>
      <c r="K49" s="993"/>
    </row>
    <row r="50" spans="2:11" ht="15.75" thickBot="1" x14ac:dyDescent="0.3">
      <c r="B50" s="1025"/>
      <c r="C50" s="1026"/>
      <c r="D50" s="1026"/>
      <c r="E50" s="1026"/>
      <c r="F50" s="1026"/>
      <c r="G50" s="1026"/>
      <c r="H50" s="1026"/>
      <c r="I50" s="1026"/>
      <c r="J50" s="1026"/>
      <c r="K50" s="1027"/>
    </row>
    <row r="51" spans="2:11" ht="15.75" thickBot="1" x14ac:dyDescent="0.3"/>
    <row r="52" spans="2:11" ht="15.75" thickBot="1" x14ac:dyDescent="0.3">
      <c r="B52" s="1028" t="s">
        <v>904</v>
      </c>
      <c r="C52" s="1029"/>
      <c r="D52" s="1029"/>
      <c r="E52" s="1029"/>
      <c r="F52" s="1029"/>
      <c r="G52" s="1029"/>
      <c r="H52" s="1029"/>
      <c r="I52" s="1029"/>
      <c r="J52" s="1029"/>
      <c r="K52" s="1030"/>
    </row>
    <row r="53" spans="2:11" ht="15.75" thickBot="1" x14ac:dyDescent="0.3"/>
    <row r="54" spans="2:11" x14ac:dyDescent="0.25">
      <c r="B54" s="1031" t="s">
        <v>905</v>
      </c>
      <c r="C54" s="1032"/>
      <c r="D54" s="1032"/>
      <c r="E54" s="1032"/>
      <c r="F54" s="1032"/>
      <c r="G54" s="1032"/>
      <c r="H54" s="1032"/>
      <c r="I54" s="1032"/>
      <c r="J54" s="1032"/>
      <c r="K54" s="1033"/>
    </row>
    <row r="55" spans="2:11" x14ac:dyDescent="0.25">
      <c r="B55" s="991"/>
      <c r="C55" s="992"/>
      <c r="D55" s="992"/>
      <c r="E55" s="992"/>
      <c r="F55" s="992"/>
      <c r="G55" s="992"/>
      <c r="H55" s="992"/>
      <c r="I55" s="992"/>
      <c r="J55" s="992"/>
      <c r="K55" s="993"/>
    </row>
    <row r="56" spans="2:11" x14ac:dyDescent="0.25">
      <c r="B56" s="991"/>
      <c r="C56" s="992"/>
      <c r="D56" s="992"/>
      <c r="E56" s="992"/>
      <c r="F56" s="992"/>
      <c r="G56" s="992"/>
      <c r="H56" s="992"/>
      <c r="I56" s="992"/>
      <c r="J56" s="992"/>
      <c r="K56" s="993"/>
    </row>
    <row r="57" spans="2:11" x14ac:dyDescent="0.25">
      <c r="B57" s="1034" t="s">
        <v>906</v>
      </c>
      <c r="C57" s="1035"/>
      <c r="D57" s="1035"/>
      <c r="E57" s="1035"/>
      <c r="F57" s="1035"/>
      <c r="G57" s="1035"/>
      <c r="H57" s="1035"/>
      <c r="I57" s="1035"/>
      <c r="J57" s="1035"/>
      <c r="K57" s="1036"/>
    </row>
    <row r="58" spans="2:11" x14ac:dyDescent="0.25">
      <c r="B58" s="1037" t="s">
        <v>907</v>
      </c>
      <c r="C58" s="1038"/>
      <c r="D58" s="1038"/>
      <c r="E58" s="1038"/>
      <c r="F58" s="1038"/>
      <c r="G58" s="1038"/>
      <c r="H58" s="1038"/>
      <c r="I58" s="1038"/>
      <c r="J58" s="1038"/>
      <c r="K58" s="1039"/>
    </row>
    <row r="59" spans="2:11" x14ac:dyDescent="0.25">
      <c r="B59" s="1040"/>
      <c r="C59" s="1038"/>
      <c r="D59" s="1038"/>
      <c r="E59" s="1038"/>
      <c r="F59" s="1038"/>
      <c r="G59" s="1038"/>
      <c r="H59" s="1038"/>
      <c r="I59" s="1038"/>
      <c r="J59" s="1038"/>
      <c r="K59" s="1039"/>
    </row>
    <row r="60" spans="2:11" ht="15" customHeight="1" x14ac:dyDescent="0.25">
      <c r="B60" s="53" t="s">
        <v>908</v>
      </c>
      <c r="C60" s="36"/>
      <c r="D60" s="36"/>
      <c r="E60" s="36"/>
      <c r="F60" s="36"/>
      <c r="G60" s="36"/>
      <c r="H60" s="36"/>
      <c r="I60" s="36"/>
      <c r="J60" s="36"/>
      <c r="K60" s="52"/>
    </row>
    <row r="61" spans="2:11" ht="22.5" customHeight="1" x14ac:dyDescent="0.25">
      <c r="B61" s="991" t="s">
        <v>909</v>
      </c>
      <c r="C61" s="998"/>
      <c r="D61" s="998"/>
      <c r="E61" s="998"/>
      <c r="F61" s="998"/>
      <c r="G61" s="998"/>
      <c r="H61" s="998"/>
      <c r="I61" s="998"/>
      <c r="J61" s="998"/>
      <c r="K61" s="999"/>
    </row>
    <row r="62" spans="2:11" ht="24.75" customHeight="1" x14ac:dyDescent="0.25">
      <c r="B62" s="1000"/>
      <c r="C62" s="998"/>
      <c r="D62" s="998"/>
      <c r="E62" s="998"/>
      <c r="F62" s="998"/>
      <c r="G62" s="998"/>
      <c r="H62" s="998"/>
      <c r="I62" s="998"/>
      <c r="J62" s="998"/>
      <c r="K62" s="999"/>
    </row>
    <row r="63" spans="2:11" ht="54.75" customHeight="1" x14ac:dyDescent="0.25">
      <c r="B63" s="1000"/>
      <c r="C63" s="998"/>
      <c r="D63" s="998"/>
      <c r="E63" s="998"/>
      <c r="F63" s="998"/>
      <c r="G63" s="998"/>
      <c r="H63" s="998"/>
      <c r="I63" s="998"/>
      <c r="J63" s="998"/>
      <c r="K63" s="999"/>
    </row>
    <row r="64" spans="2:11" ht="15" customHeight="1" x14ac:dyDescent="0.25">
      <c r="B64" s="991" t="s">
        <v>910</v>
      </c>
      <c r="C64" s="992"/>
      <c r="D64" s="992"/>
      <c r="E64" s="992"/>
      <c r="F64" s="992"/>
      <c r="G64" s="992"/>
      <c r="H64" s="992"/>
      <c r="I64" s="992"/>
      <c r="J64" s="992"/>
      <c r="K64" s="993"/>
    </row>
    <row r="65" spans="2:11" ht="15" customHeight="1" x14ac:dyDescent="0.25">
      <c r="B65" s="991"/>
      <c r="C65" s="992"/>
      <c r="D65" s="992"/>
      <c r="E65" s="992"/>
      <c r="F65" s="992"/>
      <c r="G65" s="992"/>
      <c r="H65" s="992"/>
      <c r="I65" s="992"/>
      <c r="J65" s="992"/>
      <c r="K65" s="993"/>
    </row>
    <row r="66" spans="2:11" x14ac:dyDescent="0.25">
      <c r="B66" s="995" t="s">
        <v>1841</v>
      </c>
      <c r="C66" s="996"/>
      <c r="D66" s="996"/>
      <c r="E66" s="996"/>
      <c r="F66" s="996"/>
      <c r="G66" s="996"/>
      <c r="H66" s="996"/>
      <c r="I66" s="996"/>
      <c r="J66" s="996"/>
      <c r="K66" s="997"/>
    </row>
    <row r="67" spans="2:11" x14ac:dyDescent="0.25">
      <c r="B67" s="991" t="s">
        <v>911</v>
      </c>
      <c r="C67" s="992"/>
      <c r="D67" s="992"/>
      <c r="E67" s="992"/>
      <c r="F67" s="992"/>
      <c r="G67" s="992"/>
      <c r="H67" s="992"/>
      <c r="I67" s="992"/>
      <c r="J67" s="992"/>
      <c r="K67" s="993"/>
    </row>
    <row r="68" spans="2:11" x14ac:dyDescent="0.25">
      <c r="B68" s="991"/>
      <c r="C68" s="992"/>
      <c r="D68" s="992"/>
      <c r="E68" s="992"/>
      <c r="F68" s="992"/>
      <c r="G68" s="992"/>
      <c r="H68" s="992"/>
      <c r="I68" s="992"/>
      <c r="J68" s="992"/>
      <c r="K68" s="993"/>
    </row>
    <row r="69" spans="2:11" ht="15" customHeight="1" x14ac:dyDescent="0.25">
      <c r="B69" s="991" t="s">
        <v>912</v>
      </c>
      <c r="C69" s="992"/>
      <c r="D69" s="992"/>
      <c r="E69" s="992"/>
      <c r="F69" s="992"/>
      <c r="G69" s="992"/>
      <c r="H69" s="992"/>
      <c r="I69" s="992"/>
      <c r="J69" s="992"/>
      <c r="K69" s="993"/>
    </row>
    <row r="70" spans="2:11" x14ac:dyDescent="0.25">
      <c r="B70" s="991"/>
      <c r="C70" s="992"/>
      <c r="D70" s="992"/>
      <c r="E70" s="992"/>
      <c r="F70" s="992"/>
      <c r="G70" s="992"/>
      <c r="H70" s="992"/>
      <c r="I70" s="992"/>
      <c r="J70" s="992"/>
      <c r="K70" s="993"/>
    </row>
    <row r="71" spans="2:11" x14ac:dyDescent="0.25">
      <c r="B71" s="991"/>
      <c r="C71" s="992"/>
      <c r="D71" s="992"/>
      <c r="E71" s="992"/>
      <c r="F71" s="992"/>
      <c r="G71" s="992"/>
      <c r="H71" s="992"/>
      <c r="I71" s="992"/>
      <c r="J71" s="992"/>
      <c r="K71" s="993"/>
    </row>
    <row r="72" spans="2:11" x14ac:dyDescent="0.25">
      <c r="B72" s="991"/>
      <c r="C72" s="992"/>
      <c r="D72" s="992"/>
      <c r="E72" s="992"/>
      <c r="F72" s="992"/>
      <c r="G72" s="992"/>
      <c r="H72" s="992"/>
      <c r="I72" s="992"/>
      <c r="J72" s="992"/>
      <c r="K72" s="993"/>
    </row>
    <row r="73" spans="2:11" x14ac:dyDescent="0.25">
      <c r="B73" s="991"/>
      <c r="C73" s="992"/>
      <c r="D73" s="992"/>
      <c r="E73" s="992"/>
      <c r="F73" s="992"/>
      <c r="G73" s="992"/>
      <c r="H73" s="992"/>
      <c r="I73" s="992"/>
      <c r="J73" s="992"/>
      <c r="K73" s="993"/>
    </row>
    <row r="74" spans="2:11" x14ac:dyDescent="0.25">
      <c r="B74" s="991"/>
      <c r="C74" s="992"/>
      <c r="D74" s="992"/>
      <c r="E74" s="992"/>
      <c r="F74" s="992"/>
      <c r="G74" s="992"/>
      <c r="H74" s="992"/>
      <c r="I74" s="992"/>
      <c r="J74" s="992"/>
      <c r="K74" s="993"/>
    </row>
    <row r="75" spans="2:11" x14ac:dyDescent="0.25">
      <c r="B75" s="991"/>
      <c r="C75" s="992"/>
      <c r="D75" s="992"/>
      <c r="E75" s="992"/>
      <c r="F75" s="992"/>
      <c r="G75" s="992"/>
      <c r="H75" s="992"/>
      <c r="I75" s="992"/>
      <c r="J75" s="992"/>
      <c r="K75" s="993"/>
    </row>
    <row r="76" spans="2:11" x14ac:dyDescent="0.25">
      <c r="B76" s="991"/>
      <c r="C76" s="992"/>
      <c r="D76" s="992"/>
      <c r="E76" s="992"/>
      <c r="F76" s="992"/>
      <c r="G76" s="992"/>
      <c r="H76" s="992"/>
      <c r="I76" s="992"/>
      <c r="J76" s="992"/>
      <c r="K76" s="993"/>
    </row>
    <row r="77" spans="2:11" ht="3.75" hidden="1" customHeight="1" x14ac:dyDescent="0.25">
      <c r="B77" s="991"/>
      <c r="C77" s="992"/>
      <c r="D77" s="992"/>
      <c r="E77" s="992"/>
      <c r="F77" s="992"/>
      <c r="G77" s="992"/>
      <c r="H77" s="992"/>
      <c r="I77" s="992"/>
      <c r="J77" s="992"/>
      <c r="K77" s="993"/>
    </row>
    <row r="78" spans="2:11" ht="15" customHeight="1" x14ac:dyDescent="0.25">
      <c r="B78" s="991" t="s">
        <v>913</v>
      </c>
      <c r="C78" s="992"/>
      <c r="D78" s="992"/>
      <c r="E78" s="992"/>
      <c r="F78" s="992"/>
      <c r="G78" s="992"/>
      <c r="H78" s="992"/>
      <c r="I78" s="992"/>
      <c r="J78" s="992"/>
      <c r="K78" s="993"/>
    </row>
    <row r="79" spans="2:11" x14ac:dyDescent="0.25">
      <c r="B79" s="991"/>
      <c r="C79" s="992"/>
      <c r="D79" s="992"/>
      <c r="E79" s="992"/>
      <c r="F79" s="992"/>
      <c r="G79" s="992"/>
      <c r="H79" s="992"/>
      <c r="I79" s="992"/>
      <c r="J79" s="992"/>
      <c r="K79" s="993"/>
    </row>
    <row r="80" spans="2:11" x14ac:dyDescent="0.25">
      <c r="B80" s="991"/>
      <c r="C80" s="992"/>
      <c r="D80" s="992"/>
      <c r="E80" s="992"/>
      <c r="F80" s="992"/>
      <c r="G80" s="992"/>
      <c r="H80" s="992"/>
      <c r="I80" s="992"/>
      <c r="J80" s="992"/>
      <c r="K80" s="993"/>
    </row>
    <row r="81" spans="2:11" x14ac:dyDescent="0.25">
      <c r="B81" s="991"/>
      <c r="C81" s="992"/>
      <c r="D81" s="992"/>
      <c r="E81" s="992"/>
      <c r="F81" s="992"/>
      <c r="G81" s="992"/>
      <c r="H81" s="992"/>
      <c r="I81" s="992"/>
      <c r="J81" s="992"/>
      <c r="K81" s="993"/>
    </row>
    <row r="82" spans="2:11" x14ac:dyDescent="0.25">
      <c r="B82" s="991"/>
      <c r="C82" s="992"/>
      <c r="D82" s="992"/>
      <c r="E82" s="992"/>
      <c r="F82" s="992"/>
      <c r="G82" s="992"/>
      <c r="H82" s="992"/>
      <c r="I82" s="992"/>
      <c r="J82" s="992"/>
      <c r="K82" s="993"/>
    </row>
    <row r="83" spans="2:11" x14ac:dyDescent="0.25">
      <c r="B83" s="991"/>
      <c r="C83" s="992"/>
      <c r="D83" s="992"/>
      <c r="E83" s="992"/>
      <c r="F83" s="992"/>
      <c r="G83" s="992"/>
      <c r="H83" s="992"/>
      <c r="I83" s="992"/>
      <c r="J83" s="992"/>
      <c r="K83" s="993"/>
    </row>
    <row r="84" spans="2:11" x14ac:dyDescent="0.25">
      <c r="B84" s="991"/>
      <c r="C84" s="992"/>
      <c r="D84" s="992"/>
      <c r="E84" s="992"/>
      <c r="F84" s="992"/>
      <c r="G84" s="992"/>
      <c r="H84" s="992"/>
      <c r="I84" s="992"/>
      <c r="J84" s="992"/>
      <c r="K84" s="993"/>
    </row>
    <row r="85" spans="2:11" x14ac:dyDescent="0.25">
      <c r="B85" s="991"/>
      <c r="C85" s="992"/>
      <c r="D85" s="992"/>
      <c r="E85" s="992"/>
      <c r="F85" s="992"/>
      <c r="G85" s="992"/>
      <c r="H85" s="992"/>
      <c r="I85" s="992"/>
      <c r="J85" s="992"/>
      <c r="K85" s="993"/>
    </row>
    <row r="86" spans="2:11" x14ac:dyDescent="0.25">
      <c r="B86" s="991"/>
      <c r="C86" s="992"/>
      <c r="D86" s="992"/>
      <c r="E86" s="992"/>
      <c r="F86" s="992"/>
      <c r="G86" s="992"/>
      <c r="H86" s="992"/>
      <c r="I86" s="992"/>
      <c r="J86" s="992"/>
      <c r="K86" s="993"/>
    </row>
    <row r="87" spans="2:11" hidden="1" x14ac:dyDescent="0.25">
      <c r="B87" s="991" t="s">
        <v>914</v>
      </c>
      <c r="C87" s="992"/>
      <c r="D87" s="992"/>
      <c r="E87" s="992"/>
      <c r="F87" s="992"/>
      <c r="G87" s="992"/>
      <c r="H87" s="992"/>
      <c r="I87" s="992"/>
      <c r="J87" s="992"/>
      <c r="K87" s="993"/>
    </row>
    <row r="88" spans="2:11" hidden="1" x14ac:dyDescent="0.25">
      <c r="B88" s="991"/>
      <c r="C88" s="992"/>
      <c r="D88" s="992"/>
      <c r="E88" s="992"/>
      <c r="F88" s="992"/>
      <c r="G88" s="992"/>
      <c r="H88" s="992"/>
      <c r="I88" s="992"/>
      <c r="J88" s="992"/>
      <c r="K88" s="993"/>
    </row>
    <row r="89" spans="2:11" x14ac:dyDescent="0.25">
      <c r="B89" s="991"/>
      <c r="C89" s="992"/>
      <c r="D89" s="992"/>
      <c r="E89" s="992"/>
      <c r="F89" s="992"/>
      <c r="G89" s="992"/>
      <c r="H89" s="992"/>
      <c r="I89" s="992"/>
      <c r="J89" s="992"/>
      <c r="K89" s="993"/>
    </row>
    <row r="90" spans="2:11" x14ac:dyDescent="0.25">
      <c r="B90" s="991"/>
      <c r="C90" s="992"/>
      <c r="D90" s="992"/>
      <c r="E90" s="992"/>
      <c r="F90" s="992"/>
      <c r="G90" s="992"/>
      <c r="H90" s="992"/>
      <c r="I90" s="992"/>
      <c r="J90" s="992"/>
      <c r="K90" s="993"/>
    </row>
    <row r="91" spans="2:11" x14ac:dyDescent="0.25">
      <c r="B91" s="991"/>
      <c r="C91" s="992"/>
      <c r="D91" s="992"/>
      <c r="E91" s="992"/>
      <c r="F91" s="992"/>
      <c r="G91" s="992"/>
      <c r="H91" s="992"/>
      <c r="I91" s="992"/>
      <c r="J91" s="992"/>
      <c r="K91" s="993"/>
    </row>
    <row r="92" spans="2:11" x14ac:dyDescent="0.25">
      <c r="B92" s="991"/>
      <c r="C92" s="992"/>
      <c r="D92" s="992"/>
      <c r="E92" s="992"/>
      <c r="F92" s="992"/>
      <c r="G92" s="992"/>
      <c r="H92" s="992"/>
      <c r="I92" s="992"/>
      <c r="J92" s="992"/>
      <c r="K92" s="993"/>
    </row>
    <row r="93" spans="2:11" x14ac:dyDescent="0.25">
      <c r="B93" s="991"/>
      <c r="C93" s="992"/>
      <c r="D93" s="992"/>
      <c r="E93" s="992"/>
      <c r="F93" s="992"/>
      <c r="G93" s="992"/>
      <c r="H93" s="992"/>
      <c r="I93" s="992"/>
      <c r="J93" s="992"/>
      <c r="K93" s="993"/>
    </row>
    <row r="94" spans="2:11" ht="8.25" hidden="1" customHeight="1" x14ac:dyDescent="0.25">
      <c r="B94" s="991"/>
      <c r="C94" s="992"/>
      <c r="D94" s="992"/>
      <c r="E94" s="992"/>
      <c r="F94" s="992"/>
      <c r="G94" s="992"/>
      <c r="H94" s="992"/>
      <c r="I94" s="992"/>
      <c r="J94" s="992"/>
      <c r="K94" s="993"/>
    </row>
    <row r="95" spans="2:11" x14ac:dyDescent="0.25">
      <c r="B95" s="994"/>
      <c r="C95" s="994"/>
      <c r="D95" s="994"/>
      <c r="E95" s="994"/>
      <c r="F95" s="994"/>
      <c r="G95" s="994"/>
      <c r="H95" s="994"/>
      <c r="I95" s="994"/>
      <c r="J95" s="994"/>
      <c r="K95" s="994"/>
    </row>
  </sheetData>
  <sheetProtection algorithmName="SHA-512" hashValue="5Lyq7yYqtcLfuZf/usB6x055rCg6/3rj8zoUz1ISnQZ6eyAm3rW08ouEVxm8YOn5NWoOlUroF1RsjytjF2S9uw==" saltValue="OLL+x/T1PnI72yvIDtjYrQ==" spinCount="100000" sheet="1" selectLockedCells="1" selectUnlockedCells="1"/>
  <mergeCells count="27">
    <mergeCell ref="B32:K32"/>
    <mergeCell ref="C2:J3"/>
    <mergeCell ref="B5:K5"/>
    <mergeCell ref="B6:K13"/>
    <mergeCell ref="B14:K16"/>
    <mergeCell ref="B18:K20"/>
    <mergeCell ref="B17:K17"/>
    <mergeCell ref="B21:K21"/>
    <mergeCell ref="B22:K26"/>
    <mergeCell ref="B27:K31"/>
    <mergeCell ref="B61:K63"/>
    <mergeCell ref="B64:K65"/>
    <mergeCell ref="B33:K39"/>
    <mergeCell ref="B40:K40"/>
    <mergeCell ref="B41:K43"/>
    <mergeCell ref="B44:K45"/>
    <mergeCell ref="B46:K50"/>
    <mergeCell ref="B52:K52"/>
    <mergeCell ref="B54:K56"/>
    <mergeCell ref="B57:K57"/>
    <mergeCell ref="B58:K59"/>
    <mergeCell ref="B87:K94"/>
    <mergeCell ref="B95:K95"/>
    <mergeCell ref="B66:K66"/>
    <mergeCell ref="B67:K68"/>
    <mergeCell ref="B69:K77"/>
    <mergeCell ref="B78:K86"/>
  </mergeCells>
  <hyperlinks>
    <hyperlink ref="B66:K66" r:id="rId1" display="Buradan Ulaşabilirsiniz" xr:uid="{00000000-0004-0000-1900-000000000000}"/>
  </hyperlinks>
  <pageMargins left="0.7" right="0.7" top="0.75" bottom="0.75" header="0.3" footer="0.3"/>
  <pageSetup paperSize="9"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L406"/>
  <sheetViews>
    <sheetView showGridLines="0" workbookViewId="0">
      <selection activeCell="M9" sqref="M9"/>
    </sheetView>
  </sheetViews>
  <sheetFormatPr defaultRowHeight="15" x14ac:dyDescent="0.25"/>
  <cols>
    <col min="1" max="1" width="5.5703125" customWidth="1"/>
    <col min="8" max="8" width="12.28515625" customWidth="1"/>
    <col min="10" max="10" width="12.140625" customWidth="1"/>
  </cols>
  <sheetData>
    <row r="1" spans="2:12" ht="15.75" thickBot="1" x14ac:dyDescent="0.3"/>
    <row r="2" spans="2:12" ht="18.75" x14ac:dyDescent="0.3">
      <c r="B2" s="1057" t="s">
        <v>164</v>
      </c>
      <c r="C2" s="1058"/>
      <c r="D2" s="1058"/>
      <c r="E2" s="1058"/>
      <c r="F2" s="1058"/>
      <c r="G2" s="1058"/>
      <c r="H2" s="1058"/>
      <c r="I2" s="1058"/>
      <c r="J2" s="1059"/>
    </row>
    <row r="3" spans="2:12" ht="15.75" x14ac:dyDescent="0.25">
      <c r="B3" s="1060" t="s">
        <v>915</v>
      </c>
      <c r="C3" s="1061"/>
      <c r="D3" s="1061"/>
      <c r="E3" s="1061"/>
      <c r="F3" s="1061"/>
      <c r="G3" s="1061"/>
      <c r="H3" s="1061"/>
      <c r="I3" s="1064" t="s">
        <v>2003</v>
      </c>
      <c r="J3" s="1065"/>
    </row>
    <row r="4" spans="2:12" ht="16.5" customHeight="1" x14ac:dyDescent="0.25">
      <c r="B4" s="1062" t="s">
        <v>916</v>
      </c>
      <c r="C4" s="1063"/>
      <c r="D4" s="1063"/>
      <c r="E4" s="1063"/>
      <c r="F4" s="1063"/>
      <c r="G4" s="1063"/>
      <c r="H4" s="1063"/>
      <c r="I4" s="1066">
        <v>150000</v>
      </c>
      <c r="J4" s="1067"/>
    </row>
    <row r="5" spans="2:12" ht="16.5" customHeight="1" thickBot="1" x14ac:dyDescent="0.3">
      <c r="B5" s="1052" t="s">
        <v>917</v>
      </c>
      <c r="C5" s="1053"/>
      <c r="D5" s="1053"/>
      <c r="E5" s="1053"/>
      <c r="F5" s="1053"/>
      <c r="G5" s="1053"/>
      <c r="H5" s="1054"/>
      <c r="I5" s="1055">
        <v>450000</v>
      </c>
      <c r="J5" s="1056"/>
      <c r="L5" s="357"/>
    </row>
    <row r="276" spans="2:3" ht="15.75" thickBot="1" x14ac:dyDescent="0.3"/>
    <row r="277" spans="2:3" ht="15.75" thickBot="1" x14ac:dyDescent="0.3">
      <c r="B277" s="79" t="s">
        <v>110</v>
      </c>
    </row>
    <row r="278" spans="2:3" ht="17.25" x14ac:dyDescent="0.3">
      <c r="B278" s="80" t="s">
        <v>111</v>
      </c>
      <c r="C278" s="81">
        <v>2021</v>
      </c>
    </row>
    <row r="279" spans="2:3" ht="15.75" x14ac:dyDescent="0.25">
      <c r="B279" s="78" t="s">
        <v>112</v>
      </c>
      <c r="C279" s="82" t="s">
        <v>113</v>
      </c>
    </row>
    <row r="280" spans="2:3" ht="15.75" x14ac:dyDescent="0.25">
      <c r="B280" s="78" t="s">
        <v>114</v>
      </c>
      <c r="C280" s="82" t="s">
        <v>115</v>
      </c>
    </row>
    <row r="281" spans="2:3" ht="15.75" x14ac:dyDescent="0.25">
      <c r="B281" s="78" t="s">
        <v>116</v>
      </c>
      <c r="C281" s="82" t="s">
        <v>117</v>
      </c>
    </row>
    <row r="291" spans="2:3" ht="15.75" customHeight="1" thickBot="1" x14ac:dyDescent="0.3"/>
    <row r="292" spans="2:3" ht="15.75" customHeight="1" thickBot="1" x14ac:dyDescent="0.3">
      <c r="B292" s="79" t="s">
        <v>123</v>
      </c>
      <c r="C292" s="83" t="s">
        <v>1</v>
      </c>
    </row>
    <row r="403" spans="2:2" x14ac:dyDescent="0.25">
      <c r="B403" t="s">
        <v>165</v>
      </c>
    </row>
    <row r="404" spans="2:2" x14ac:dyDescent="0.25">
      <c r="B404" s="75" t="s">
        <v>918</v>
      </c>
    </row>
    <row r="405" spans="2:2" x14ac:dyDescent="0.25">
      <c r="B405" s="76" t="s">
        <v>919</v>
      </c>
    </row>
    <row r="406" spans="2:2" x14ac:dyDescent="0.25">
      <c r="B406" s="77" t="s">
        <v>920</v>
      </c>
    </row>
  </sheetData>
  <sheetProtection algorithmName="SHA-512" hashValue="zqU4y4vT2j/wRhlTpY6cutvYeC8Xuk6FJ9l0zUVAN9Gdn2rLvYpMW59E+/qzkg3R9HErr5dfxBLOtyXdi6HKjw==" saltValue="HePIVlQbIYgbfJb1RP1yAw==" spinCount="100000" sheet="1" selectLockedCells="1" selectUnlockedCells="1"/>
  <mergeCells count="7">
    <mergeCell ref="B5:H5"/>
    <mergeCell ref="I5:J5"/>
    <mergeCell ref="B2:J2"/>
    <mergeCell ref="B3:H3"/>
    <mergeCell ref="B4:H4"/>
    <mergeCell ref="I3:J3"/>
    <mergeCell ref="I4:J4"/>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G86"/>
  <sheetViews>
    <sheetView zoomScale="70" zoomScaleNormal="70" workbookViewId="0">
      <selection activeCell="G6" sqref="G5:G6"/>
    </sheetView>
  </sheetViews>
  <sheetFormatPr defaultColWidth="8.85546875" defaultRowHeight="18.75" x14ac:dyDescent="0.3"/>
  <cols>
    <col min="1" max="1" width="8.85546875" style="103"/>
    <col min="2" max="2" width="26.7109375" style="125" customWidth="1"/>
    <col min="3" max="3" width="108.7109375" style="124" customWidth="1"/>
    <col min="4" max="4" width="28.7109375" style="205" customWidth="1"/>
    <col min="5" max="6" width="8.85546875" style="103" customWidth="1"/>
    <col min="7" max="16384" width="8.85546875" style="103"/>
  </cols>
  <sheetData>
    <row r="1" spans="2:7" ht="52.15" customHeight="1" x14ac:dyDescent="0.3">
      <c r="B1" s="1072" t="s">
        <v>1983</v>
      </c>
      <c r="C1" s="1072"/>
      <c r="D1" s="1072"/>
    </row>
    <row r="2" spans="2:7" ht="19.5" thickBot="1" x14ac:dyDescent="0.35">
      <c r="B2" s="1072" t="s">
        <v>1984</v>
      </c>
      <c r="C2" s="1072"/>
      <c r="D2" s="1072"/>
    </row>
    <row r="3" spans="2:7" ht="34.9" customHeight="1" x14ac:dyDescent="0.25">
      <c r="B3" s="298" t="s">
        <v>921</v>
      </c>
      <c r="C3" s="299" t="s">
        <v>922</v>
      </c>
      <c r="D3" s="300" t="s">
        <v>1985</v>
      </c>
    </row>
    <row r="4" spans="2:7" ht="34.9" customHeight="1" thickBot="1" x14ac:dyDescent="0.35">
      <c r="B4" s="297" t="s">
        <v>923</v>
      </c>
      <c r="C4" s="183" t="s">
        <v>924</v>
      </c>
      <c r="D4" s="194"/>
    </row>
    <row r="5" spans="2:7" ht="34.9" customHeight="1" thickBot="1" x14ac:dyDescent="0.35">
      <c r="B5" s="176"/>
      <c r="C5" s="184" t="s">
        <v>925</v>
      </c>
      <c r="D5" s="195">
        <v>30000</v>
      </c>
      <c r="G5" s="357"/>
    </row>
    <row r="6" spans="2:7" ht="34.9" customHeight="1" thickBot="1" x14ac:dyDescent="0.35">
      <c r="B6" s="1073"/>
      <c r="C6" s="184" t="s">
        <v>926</v>
      </c>
      <c r="D6" s="196"/>
      <c r="G6" s="396"/>
    </row>
    <row r="7" spans="2:7" ht="34.9" customHeight="1" thickBot="1" x14ac:dyDescent="0.35">
      <c r="B7" s="1074"/>
      <c r="C7" s="184" t="s">
        <v>927</v>
      </c>
      <c r="D7" s="197" t="s">
        <v>1986</v>
      </c>
    </row>
    <row r="8" spans="2:7" ht="34.9" customHeight="1" thickBot="1" x14ac:dyDescent="0.35">
      <c r="B8" s="1074"/>
      <c r="C8" s="185" t="s">
        <v>928</v>
      </c>
      <c r="D8" s="198" t="s">
        <v>1987</v>
      </c>
    </row>
    <row r="9" spans="2:7" ht="39" customHeight="1" thickBot="1" x14ac:dyDescent="0.35">
      <c r="B9" s="1074"/>
      <c r="C9" s="185" t="s">
        <v>1816</v>
      </c>
      <c r="D9" s="195">
        <v>30000</v>
      </c>
    </row>
    <row r="10" spans="2:7" ht="34.9" customHeight="1" x14ac:dyDescent="0.3">
      <c r="B10" s="181" t="s">
        <v>929</v>
      </c>
      <c r="C10" s="207" t="s">
        <v>930</v>
      </c>
      <c r="D10" s="206">
        <v>350</v>
      </c>
    </row>
    <row r="11" spans="2:7" ht="34.9" customHeight="1" x14ac:dyDescent="0.3">
      <c r="B11" s="181" t="s">
        <v>931</v>
      </c>
      <c r="C11" s="207" t="s">
        <v>1817</v>
      </c>
      <c r="D11" s="208" t="s">
        <v>1988</v>
      </c>
    </row>
    <row r="12" spans="2:7" ht="34.9" customHeight="1" thickBot="1" x14ac:dyDescent="0.35">
      <c r="B12" s="175" t="s">
        <v>932</v>
      </c>
      <c r="C12" s="183" t="s">
        <v>933</v>
      </c>
      <c r="D12" s="194"/>
    </row>
    <row r="13" spans="2:7" ht="34.9" customHeight="1" thickBot="1" x14ac:dyDescent="0.35">
      <c r="B13" s="1073"/>
      <c r="C13" s="184" t="s">
        <v>934</v>
      </c>
      <c r="D13" s="196"/>
    </row>
    <row r="14" spans="2:7" ht="34.9" customHeight="1" thickBot="1" x14ac:dyDescent="0.35">
      <c r="B14" s="1074"/>
      <c r="C14" s="184" t="s">
        <v>935</v>
      </c>
      <c r="D14" s="195">
        <v>2500000</v>
      </c>
    </row>
    <row r="15" spans="2:7" ht="34.9" customHeight="1" thickBot="1" x14ac:dyDescent="0.35">
      <c r="B15" s="1074"/>
      <c r="C15" s="184" t="s">
        <v>936</v>
      </c>
      <c r="D15" s="195">
        <v>3500000</v>
      </c>
    </row>
    <row r="16" spans="2:7" ht="34.9" customHeight="1" thickBot="1" x14ac:dyDescent="0.35">
      <c r="B16" s="1074"/>
      <c r="C16" s="184" t="s">
        <v>937</v>
      </c>
      <c r="D16" s="195">
        <v>1200000</v>
      </c>
    </row>
    <row r="17" spans="2:4" ht="34.9" customHeight="1" x14ac:dyDescent="0.3">
      <c r="B17" s="1075"/>
      <c r="C17" s="185" t="s">
        <v>938</v>
      </c>
      <c r="D17" s="321">
        <v>2500000</v>
      </c>
    </row>
    <row r="18" spans="2:4" ht="34.9" customHeight="1" x14ac:dyDescent="0.3">
      <c r="B18" s="181" t="s">
        <v>939</v>
      </c>
      <c r="C18" s="417" t="s">
        <v>940</v>
      </c>
      <c r="D18" s="412">
        <v>12000</v>
      </c>
    </row>
    <row r="19" spans="2:4" ht="36" customHeight="1" x14ac:dyDescent="0.3">
      <c r="B19" s="181" t="s">
        <v>941</v>
      </c>
      <c r="C19" s="417" t="s">
        <v>942</v>
      </c>
      <c r="D19" s="413">
        <v>35</v>
      </c>
    </row>
    <row r="20" spans="2:4" ht="36" customHeight="1" thickBot="1" x14ac:dyDescent="0.35">
      <c r="B20" s="175" t="s">
        <v>1101</v>
      </c>
      <c r="C20" s="183" t="s">
        <v>1102</v>
      </c>
      <c r="D20" s="322"/>
    </row>
    <row r="21" spans="2:4" ht="36" customHeight="1" thickBot="1" x14ac:dyDescent="0.35">
      <c r="B21" s="178"/>
      <c r="C21" s="187" t="s">
        <v>1103</v>
      </c>
      <c r="D21" s="195">
        <v>79000000</v>
      </c>
    </row>
    <row r="22" spans="2:4" ht="36" customHeight="1" thickBot="1" x14ac:dyDescent="0.35">
      <c r="B22" s="549"/>
      <c r="C22" s="188" t="s">
        <v>1104</v>
      </c>
      <c r="D22" s="200">
        <v>790000000</v>
      </c>
    </row>
    <row r="23" spans="2:4" ht="36" customHeight="1" x14ac:dyDescent="0.3">
      <c r="B23" s="179"/>
      <c r="C23" s="188" t="s">
        <v>2031</v>
      </c>
      <c r="D23" s="200">
        <v>170000000</v>
      </c>
    </row>
    <row r="24" spans="2:4" ht="36" customHeight="1" x14ac:dyDescent="0.3">
      <c r="B24" s="414" t="s">
        <v>943</v>
      </c>
      <c r="C24" s="207" t="s">
        <v>944</v>
      </c>
      <c r="D24" s="208">
        <v>12000</v>
      </c>
    </row>
    <row r="25" spans="2:4" ht="36" customHeight="1" x14ac:dyDescent="0.3">
      <c r="B25" s="414" t="s">
        <v>1105</v>
      </c>
      <c r="C25" s="207" t="s">
        <v>1106</v>
      </c>
      <c r="D25" s="208">
        <v>25000</v>
      </c>
    </row>
    <row r="26" spans="2:4" ht="36" customHeight="1" thickBot="1" x14ac:dyDescent="0.35">
      <c r="B26" s="175" t="s">
        <v>945</v>
      </c>
      <c r="C26" s="183" t="s">
        <v>946</v>
      </c>
      <c r="D26" s="194"/>
    </row>
    <row r="27" spans="2:4" ht="36" customHeight="1" thickBot="1" x14ac:dyDescent="0.35">
      <c r="B27" s="1073"/>
      <c r="C27" s="184" t="s">
        <v>947</v>
      </c>
      <c r="D27" s="195">
        <v>150</v>
      </c>
    </row>
    <row r="28" spans="2:4" ht="36" customHeight="1" x14ac:dyDescent="0.3">
      <c r="B28" s="1075"/>
      <c r="C28" s="185" t="s">
        <v>948</v>
      </c>
      <c r="D28" s="198">
        <v>300</v>
      </c>
    </row>
    <row r="29" spans="2:4" ht="36" customHeight="1" x14ac:dyDescent="0.3">
      <c r="B29" s="177" t="s">
        <v>949</v>
      </c>
      <c r="C29" s="186" t="s">
        <v>950</v>
      </c>
      <c r="D29" s="415"/>
    </row>
    <row r="30" spans="2:4" ht="36" customHeight="1" thickBot="1" x14ac:dyDescent="0.35">
      <c r="B30" s="1076"/>
      <c r="C30" s="189" t="s">
        <v>951</v>
      </c>
      <c r="D30" s="416"/>
    </row>
    <row r="31" spans="2:4" ht="36" customHeight="1" thickBot="1" x14ac:dyDescent="0.35">
      <c r="B31" s="1074"/>
      <c r="C31" s="184" t="s">
        <v>952</v>
      </c>
      <c r="D31" s="195">
        <v>35000</v>
      </c>
    </row>
    <row r="32" spans="2:4" ht="36" customHeight="1" thickBot="1" x14ac:dyDescent="0.35">
      <c r="B32" s="1074"/>
      <c r="C32" s="184" t="s">
        <v>953</v>
      </c>
      <c r="D32" s="195">
        <v>17000</v>
      </c>
    </row>
    <row r="33" spans="2:4" ht="36" customHeight="1" thickBot="1" x14ac:dyDescent="0.35">
      <c r="B33" s="1074"/>
      <c r="C33" s="184" t="s">
        <v>954</v>
      </c>
      <c r="D33" s="195">
        <v>8700</v>
      </c>
    </row>
    <row r="34" spans="2:4" ht="36" customHeight="1" thickBot="1" x14ac:dyDescent="0.35">
      <c r="B34" s="1074"/>
      <c r="C34" s="184" t="s">
        <v>955</v>
      </c>
      <c r="D34" s="195">
        <v>6000</v>
      </c>
    </row>
    <row r="35" spans="2:4" ht="36" customHeight="1" thickBot="1" x14ac:dyDescent="0.35">
      <c r="B35" s="1074"/>
      <c r="C35" s="184" t="s">
        <v>956</v>
      </c>
      <c r="D35" s="195">
        <v>4000</v>
      </c>
    </row>
    <row r="36" spans="2:4" ht="36" customHeight="1" thickBot="1" x14ac:dyDescent="0.35">
      <c r="B36" s="1074"/>
      <c r="C36" s="184" t="s">
        <v>957</v>
      </c>
      <c r="D36" s="195">
        <v>2600</v>
      </c>
    </row>
    <row r="37" spans="2:4" ht="36" customHeight="1" thickBot="1" x14ac:dyDescent="0.35">
      <c r="B37" s="1074"/>
      <c r="C37" s="190" t="s">
        <v>958</v>
      </c>
      <c r="D37" s="395"/>
    </row>
    <row r="38" spans="2:4" ht="36" customHeight="1" thickBot="1" x14ac:dyDescent="0.35">
      <c r="B38" s="1074"/>
      <c r="C38" s="184" t="s">
        <v>952</v>
      </c>
      <c r="D38" s="195">
        <v>17000</v>
      </c>
    </row>
    <row r="39" spans="2:4" ht="36" customHeight="1" thickBot="1" x14ac:dyDescent="0.35">
      <c r="B39" s="1074"/>
      <c r="C39" s="184" t="s">
        <v>953</v>
      </c>
      <c r="D39" s="195">
        <v>8700</v>
      </c>
    </row>
    <row r="40" spans="2:4" ht="36" customHeight="1" thickBot="1" x14ac:dyDescent="0.35">
      <c r="B40" s="1074"/>
      <c r="C40" s="184" t="s">
        <v>959</v>
      </c>
      <c r="D40" s="195">
        <v>6000</v>
      </c>
    </row>
    <row r="41" spans="2:4" ht="36" customHeight="1" thickBot="1" x14ac:dyDescent="0.35">
      <c r="B41" s="1074"/>
      <c r="C41" s="184" t="s">
        <v>955</v>
      </c>
      <c r="D41" s="195">
        <v>4000</v>
      </c>
    </row>
    <row r="42" spans="2:4" ht="36" customHeight="1" thickBot="1" x14ac:dyDescent="0.35">
      <c r="B42" s="1074"/>
      <c r="C42" s="184" t="s">
        <v>956</v>
      </c>
      <c r="D42" s="195">
        <v>2600</v>
      </c>
    </row>
    <row r="43" spans="2:4" ht="36" customHeight="1" x14ac:dyDescent="0.3">
      <c r="B43" s="1075"/>
      <c r="C43" s="185" t="s">
        <v>957</v>
      </c>
      <c r="D43" s="321">
        <v>1700</v>
      </c>
    </row>
    <row r="44" spans="2:4" ht="36" customHeight="1" thickBot="1" x14ac:dyDescent="0.35">
      <c r="B44" s="175" t="s">
        <v>960</v>
      </c>
      <c r="C44" s="183" t="s">
        <v>961</v>
      </c>
      <c r="D44" s="194"/>
    </row>
    <row r="45" spans="2:4" ht="78.599999999999994" customHeight="1" thickBot="1" x14ac:dyDescent="0.35">
      <c r="B45" s="1073"/>
      <c r="C45" s="184" t="s">
        <v>962</v>
      </c>
      <c r="D45" s="195">
        <v>17000</v>
      </c>
    </row>
    <row r="46" spans="2:4" ht="45" customHeight="1" thickBot="1" x14ac:dyDescent="0.35">
      <c r="B46" s="1074"/>
      <c r="C46" s="184" t="s">
        <v>963</v>
      </c>
      <c r="D46" s="195">
        <v>17000000</v>
      </c>
    </row>
    <row r="47" spans="2:4" ht="110.25" customHeight="1" thickBot="1" x14ac:dyDescent="0.35">
      <c r="B47" s="1077"/>
      <c r="C47" s="183" t="s">
        <v>1818</v>
      </c>
      <c r="D47" s="195" t="s">
        <v>1989</v>
      </c>
    </row>
    <row r="48" spans="2:4" ht="120.75" customHeight="1" thickBot="1" x14ac:dyDescent="0.35">
      <c r="B48" s="1073"/>
      <c r="C48" s="184" t="s">
        <v>964</v>
      </c>
      <c r="D48" s="195" t="s">
        <v>1990</v>
      </c>
    </row>
    <row r="49" spans="2:4" ht="38.450000000000003" customHeight="1" thickBot="1" x14ac:dyDescent="0.35">
      <c r="B49" s="1074"/>
      <c r="C49" s="184" t="s">
        <v>965</v>
      </c>
      <c r="D49" s="195">
        <v>1700000</v>
      </c>
    </row>
    <row r="50" spans="2:4" ht="38.450000000000003" customHeight="1" thickBot="1" x14ac:dyDescent="0.35">
      <c r="B50" s="1077"/>
      <c r="C50" s="184" t="s">
        <v>966</v>
      </c>
      <c r="D50" s="195">
        <v>17000000</v>
      </c>
    </row>
    <row r="51" spans="2:4" ht="62.25" customHeight="1" thickBot="1" x14ac:dyDescent="0.35">
      <c r="B51" s="259"/>
      <c r="C51" s="184" t="s">
        <v>1819</v>
      </c>
      <c r="D51" s="195">
        <v>8700</v>
      </c>
    </row>
    <row r="52" spans="2:4" ht="48.75" customHeight="1" thickBot="1" x14ac:dyDescent="0.35">
      <c r="B52" s="259"/>
      <c r="C52" s="184" t="s">
        <v>1820</v>
      </c>
      <c r="D52" s="195">
        <v>87000</v>
      </c>
    </row>
    <row r="53" spans="2:4" ht="57" customHeight="1" thickBot="1" x14ac:dyDescent="0.35">
      <c r="B53" s="176"/>
      <c r="C53" s="184" t="s">
        <v>967</v>
      </c>
      <c r="D53" s="195">
        <v>3000</v>
      </c>
    </row>
    <row r="54" spans="2:4" ht="38.450000000000003" customHeight="1" thickBot="1" x14ac:dyDescent="0.35">
      <c r="B54" s="176"/>
      <c r="C54" s="184" t="s">
        <v>968</v>
      </c>
      <c r="D54" s="195">
        <v>110000</v>
      </c>
    </row>
    <row r="55" spans="2:4" ht="38.450000000000003" customHeight="1" thickBot="1" x14ac:dyDescent="0.35">
      <c r="B55" s="176"/>
      <c r="C55" s="184" t="s">
        <v>969</v>
      </c>
      <c r="D55" s="195">
        <v>3500</v>
      </c>
    </row>
    <row r="56" spans="2:4" ht="38.450000000000003" customHeight="1" thickBot="1" x14ac:dyDescent="0.35">
      <c r="B56" s="1073"/>
      <c r="C56" s="184" t="s">
        <v>970</v>
      </c>
      <c r="D56" s="195">
        <v>11700</v>
      </c>
    </row>
    <row r="57" spans="2:4" ht="38.450000000000003" customHeight="1" thickBot="1" x14ac:dyDescent="0.35">
      <c r="B57" s="1077"/>
      <c r="C57" s="184" t="s">
        <v>971</v>
      </c>
      <c r="D57" s="195">
        <v>2200000</v>
      </c>
    </row>
    <row r="58" spans="2:4" ht="65.25" customHeight="1" thickBot="1" x14ac:dyDescent="0.35">
      <c r="B58" s="176"/>
      <c r="C58" s="184" t="s">
        <v>972</v>
      </c>
      <c r="D58" s="195">
        <v>15000</v>
      </c>
    </row>
    <row r="59" spans="2:4" ht="45" customHeight="1" thickBot="1" x14ac:dyDescent="0.35">
      <c r="B59" s="176"/>
      <c r="C59" s="184" t="s">
        <v>973</v>
      </c>
      <c r="D59" s="195">
        <v>26000</v>
      </c>
    </row>
    <row r="60" spans="2:4" ht="45" customHeight="1" thickBot="1" x14ac:dyDescent="0.35">
      <c r="B60" s="176"/>
      <c r="C60" s="184" t="s">
        <v>1107</v>
      </c>
      <c r="D60" s="197"/>
    </row>
    <row r="61" spans="2:4" ht="45" customHeight="1" thickBot="1" x14ac:dyDescent="0.35">
      <c r="B61" s="176"/>
      <c r="C61" s="184" t="s">
        <v>1108</v>
      </c>
      <c r="D61" s="195">
        <v>400000</v>
      </c>
    </row>
    <row r="62" spans="2:4" ht="45" customHeight="1" x14ac:dyDescent="0.3">
      <c r="B62" s="180"/>
      <c r="C62" s="185" t="s">
        <v>1109</v>
      </c>
      <c r="D62" s="200">
        <v>4000000</v>
      </c>
    </row>
    <row r="63" spans="2:4" ht="45.75" customHeight="1" thickBot="1" x14ac:dyDescent="0.35">
      <c r="B63" s="175" t="s">
        <v>974</v>
      </c>
      <c r="C63" s="183" t="s">
        <v>975</v>
      </c>
      <c r="D63" s="194"/>
    </row>
    <row r="64" spans="2:4" ht="36.75" customHeight="1" thickBot="1" x14ac:dyDescent="0.35">
      <c r="B64" s="257"/>
      <c r="C64" s="211" t="s">
        <v>976</v>
      </c>
      <c r="D64" s="258">
        <v>70</v>
      </c>
    </row>
    <row r="65" spans="2:4" ht="34.9" customHeight="1" thickBot="1" x14ac:dyDescent="0.3">
      <c r="B65" s="209" t="s">
        <v>977</v>
      </c>
      <c r="C65" s="1068" t="s">
        <v>1821</v>
      </c>
      <c r="D65" s="1070"/>
    </row>
    <row r="66" spans="2:4" s="47" customFormat="1" ht="21.75" customHeight="1" thickBot="1" x14ac:dyDescent="0.3">
      <c r="B66" s="210" t="s">
        <v>974</v>
      </c>
      <c r="C66" s="1069"/>
      <c r="D66" s="1071"/>
    </row>
    <row r="67" spans="2:4" ht="40.5" customHeight="1" thickBot="1" x14ac:dyDescent="0.35">
      <c r="B67" s="259"/>
      <c r="C67" s="212" t="s">
        <v>978</v>
      </c>
      <c r="D67" s="213"/>
    </row>
    <row r="68" spans="2:4" ht="24" customHeight="1" thickBot="1" x14ac:dyDescent="0.35">
      <c r="B68" s="176"/>
      <c r="C68" s="184" t="s">
        <v>39</v>
      </c>
      <c r="D68" s="195">
        <v>35000</v>
      </c>
    </row>
    <row r="69" spans="2:4" ht="19.5" thickBot="1" x14ac:dyDescent="0.35">
      <c r="B69" s="176"/>
      <c r="C69" s="184" t="s">
        <v>40</v>
      </c>
      <c r="D69" s="195">
        <v>17000</v>
      </c>
    </row>
    <row r="70" spans="2:4" ht="19.5" thickBot="1" x14ac:dyDescent="0.35">
      <c r="B70" s="176"/>
      <c r="C70" s="184" t="s">
        <v>41</v>
      </c>
      <c r="D70" s="195">
        <v>8700</v>
      </c>
    </row>
    <row r="71" spans="2:4" ht="57" thickBot="1" x14ac:dyDescent="0.35">
      <c r="B71" s="176"/>
      <c r="C71" s="184" t="s">
        <v>1822</v>
      </c>
      <c r="D71" s="195">
        <v>35000000</v>
      </c>
    </row>
    <row r="72" spans="2:4" ht="75.75" thickBot="1" x14ac:dyDescent="0.35">
      <c r="B72" s="176"/>
      <c r="C72" s="184" t="s">
        <v>1823</v>
      </c>
      <c r="D72" s="195">
        <v>35000000</v>
      </c>
    </row>
    <row r="73" spans="2:4" ht="75.75" thickBot="1" x14ac:dyDescent="0.35">
      <c r="B73" s="176"/>
      <c r="C73" s="184" t="s">
        <v>1824</v>
      </c>
      <c r="D73" s="195">
        <v>35000000</v>
      </c>
    </row>
    <row r="74" spans="2:4" ht="19.5" thickBot="1" x14ac:dyDescent="0.35">
      <c r="B74" s="176"/>
      <c r="C74" s="184" t="s">
        <v>1825</v>
      </c>
      <c r="D74" s="195">
        <v>35000000</v>
      </c>
    </row>
    <row r="75" spans="2:4" ht="19.5" thickBot="1" x14ac:dyDescent="0.35">
      <c r="B75" s="176"/>
      <c r="C75" s="184" t="s">
        <v>42</v>
      </c>
      <c r="D75" s="202"/>
    </row>
    <row r="76" spans="2:4" ht="19.5" thickBot="1" x14ac:dyDescent="0.35">
      <c r="B76" s="176"/>
      <c r="C76" s="184" t="s">
        <v>39</v>
      </c>
      <c r="D76" s="195">
        <v>12000</v>
      </c>
    </row>
    <row r="77" spans="2:4" ht="19.5" thickBot="1" x14ac:dyDescent="0.35">
      <c r="B77" s="176"/>
      <c r="C77" s="184" t="s">
        <v>40</v>
      </c>
      <c r="D77" s="195">
        <v>6000</v>
      </c>
    </row>
    <row r="78" spans="2:4" ht="19.5" thickBot="1" x14ac:dyDescent="0.35">
      <c r="B78" s="176"/>
      <c r="C78" s="184" t="s">
        <v>41</v>
      </c>
      <c r="D78" s="195">
        <v>3000</v>
      </c>
    </row>
    <row r="79" spans="2:4" ht="38.25" thickBot="1" x14ac:dyDescent="0.35">
      <c r="B79" s="176"/>
      <c r="C79" s="184" t="s">
        <v>1826</v>
      </c>
      <c r="D79" s="195">
        <v>17000000</v>
      </c>
    </row>
    <row r="80" spans="2:4" ht="19.5" thickBot="1" x14ac:dyDescent="0.35">
      <c r="B80" s="175" t="s">
        <v>979</v>
      </c>
      <c r="C80" s="183" t="s">
        <v>980</v>
      </c>
      <c r="D80" s="201"/>
    </row>
    <row r="81" spans="2:4" x14ac:dyDescent="0.3">
      <c r="B81" s="179"/>
      <c r="C81" s="185" t="s">
        <v>981</v>
      </c>
      <c r="D81" s="200">
        <v>870000</v>
      </c>
    </row>
    <row r="82" spans="2:4" x14ac:dyDescent="0.3">
      <c r="B82" s="181" t="s">
        <v>1110</v>
      </c>
      <c r="C82" s="191" t="s">
        <v>1111</v>
      </c>
      <c r="D82" s="199" t="s">
        <v>1991</v>
      </c>
    </row>
    <row r="83" spans="2:4" ht="37.5" x14ac:dyDescent="0.3">
      <c r="B83" s="181" t="s">
        <v>1110</v>
      </c>
      <c r="C83" s="192" t="s">
        <v>1112</v>
      </c>
      <c r="D83" s="203" t="s">
        <v>1992</v>
      </c>
    </row>
    <row r="84" spans="2:4" ht="19.5" thickBot="1" x14ac:dyDescent="0.35">
      <c r="B84" s="182" t="s">
        <v>1113</v>
      </c>
      <c r="C84" s="193" t="s">
        <v>1827</v>
      </c>
      <c r="D84" s="204"/>
    </row>
    <row r="85" spans="2:4" ht="19.5" thickBot="1" x14ac:dyDescent="0.35">
      <c r="B85" s="182"/>
      <c r="C85" s="193" t="s">
        <v>1828</v>
      </c>
      <c r="D85" s="204" t="s">
        <v>1991</v>
      </c>
    </row>
    <row r="86" spans="2:4" ht="19.5" thickBot="1" x14ac:dyDescent="0.35">
      <c r="B86" s="182" t="s">
        <v>1829</v>
      </c>
      <c r="C86" s="193" t="s">
        <v>1830</v>
      </c>
      <c r="D86" s="204">
        <v>0.43</v>
      </c>
    </row>
  </sheetData>
  <sheetProtection algorithmName="SHA-512" hashValue="X6ik0jekmEUjsLJiDxVmAF5F1GjtFsxWzfg/FQ1cDFPBmiptlyRMDrR7adPpwxBmusmrJzVoNReFRKv1JDSEUw==" saltValue="E3NJLnen9Mmo+zZOGJPHoA==" spinCount="100000" sheet="1" selectLockedCells="1" selectUnlockedCells="1"/>
  <mergeCells count="11">
    <mergeCell ref="C65:C66"/>
    <mergeCell ref="D65:D66"/>
    <mergeCell ref="B1:D1"/>
    <mergeCell ref="B2:D2"/>
    <mergeCell ref="B6:B9"/>
    <mergeCell ref="B13:B17"/>
    <mergeCell ref="B27:B28"/>
    <mergeCell ref="B30:B43"/>
    <mergeCell ref="B45:B47"/>
    <mergeCell ref="B48:B50"/>
    <mergeCell ref="B56:B57"/>
  </mergeCells>
  <phoneticPr fontId="80" type="noConversion"/>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58"/>
  <sheetViews>
    <sheetView zoomScale="70" zoomScaleNormal="70" zoomScalePageLayoutView="25" workbookViewId="0">
      <selection activeCell="A2" sqref="A2:D2"/>
    </sheetView>
  </sheetViews>
  <sheetFormatPr defaultColWidth="8.85546875" defaultRowHeight="15.75" x14ac:dyDescent="0.25"/>
  <cols>
    <col min="1" max="1" width="6" style="125" customWidth="1"/>
    <col min="2" max="2" width="71.140625" style="103" customWidth="1"/>
    <col min="3" max="3" width="58" style="136" customWidth="1"/>
    <col min="4" max="4" width="66" style="131" customWidth="1"/>
    <col min="5" max="16384" width="8.85546875" style="103"/>
  </cols>
  <sheetData>
    <row r="1" spans="1:4" ht="16.5" thickBot="1" x14ac:dyDescent="0.3"/>
    <row r="2" spans="1:4" ht="21.75" thickBot="1" x14ac:dyDescent="0.4">
      <c r="A2" s="1078" t="s">
        <v>1094</v>
      </c>
      <c r="B2" s="1079"/>
      <c r="C2" s="1079"/>
      <c r="D2" s="1080"/>
    </row>
    <row r="3" spans="1:4" ht="21.75" thickBot="1" x14ac:dyDescent="0.4">
      <c r="A3" s="137"/>
      <c r="B3" s="137"/>
      <c r="C3" s="137"/>
      <c r="D3" s="137"/>
    </row>
    <row r="4" spans="1:4" s="124" customFormat="1" ht="37.5" x14ac:dyDescent="0.3">
      <c r="A4" s="126"/>
      <c r="B4" s="129" t="s">
        <v>1028</v>
      </c>
      <c r="C4" s="134" t="s">
        <v>1029</v>
      </c>
      <c r="D4" s="132" t="s">
        <v>1030</v>
      </c>
    </row>
    <row r="5" spans="1:4" ht="78.75" x14ac:dyDescent="0.25">
      <c r="A5" s="127">
        <v>1</v>
      </c>
      <c r="B5" s="167" t="s">
        <v>1031</v>
      </c>
      <c r="C5" s="174" t="s">
        <v>1095</v>
      </c>
      <c r="D5" s="168" t="s">
        <v>1032</v>
      </c>
    </row>
    <row r="6" spans="1:4" ht="126" x14ac:dyDescent="0.25">
      <c r="A6" s="127">
        <v>2</v>
      </c>
      <c r="B6" s="167" t="s">
        <v>1033</v>
      </c>
      <c r="C6" s="174" t="s">
        <v>1095</v>
      </c>
      <c r="D6" s="168" t="s">
        <v>1034</v>
      </c>
    </row>
    <row r="7" spans="1:4" ht="47.25" x14ac:dyDescent="0.25">
      <c r="A7" s="127">
        <v>3</v>
      </c>
      <c r="B7" s="167" t="s">
        <v>1035</v>
      </c>
      <c r="C7" s="174" t="s">
        <v>1095</v>
      </c>
      <c r="D7" s="168" t="s">
        <v>1036</v>
      </c>
    </row>
    <row r="8" spans="1:4" ht="108" customHeight="1" x14ac:dyDescent="0.25">
      <c r="A8" s="127">
        <v>4</v>
      </c>
      <c r="B8" s="167" t="s">
        <v>1037</v>
      </c>
      <c r="C8" s="174" t="s">
        <v>1095</v>
      </c>
      <c r="D8" s="168" t="s">
        <v>1038</v>
      </c>
    </row>
    <row r="9" spans="1:4" ht="31.5" x14ac:dyDescent="0.25">
      <c r="A9" s="127">
        <v>5</v>
      </c>
      <c r="B9" s="167" t="s">
        <v>1039</v>
      </c>
      <c r="C9" s="174" t="s">
        <v>1096</v>
      </c>
      <c r="D9" s="168" t="s">
        <v>1040</v>
      </c>
    </row>
    <row r="10" spans="1:4" ht="60" customHeight="1" x14ac:dyDescent="0.25">
      <c r="A10" s="127">
        <v>6</v>
      </c>
      <c r="B10" s="167" t="s">
        <v>1041</v>
      </c>
      <c r="C10" s="174" t="s">
        <v>1096</v>
      </c>
      <c r="D10" s="168" t="s">
        <v>1042</v>
      </c>
    </row>
    <row r="11" spans="1:4" ht="33" customHeight="1" x14ac:dyDescent="0.25">
      <c r="A11" s="127">
        <v>7</v>
      </c>
      <c r="B11" s="167" t="s">
        <v>1043</v>
      </c>
      <c r="C11" s="174" t="s">
        <v>1096</v>
      </c>
      <c r="D11" s="168" t="s">
        <v>1040</v>
      </c>
    </row>
    <row r="12" spans="1:4" ht="19.149999999999999" customHeight="1" x14ac:dyDescent="0.25">
      <c r="A12" s="127">
        <v>8</v>
      </c>
      <c r="B12" s="167" t="s">
        <v>1044</v>
      </c>
      <c r="C12" s="174" t="s">
        <v>1097</v>
      </c>
      <c r="D12" s="169" t="s">
        <v>1045</v>
      </c>
    </row>
    <row r="13" spans="1:4" ht="31.5" x14ac:dyDescent="0.25">
      <c r="A13" s="1088">
        <v>9</v>
      </c>
      <c r="B13" s="1082" t="s">
        <v>1046</v>
      </c>
      <c r="C13" s="1085" t="s">
        <v>1098</v>
      </c>
      <c r="D13" s="169" t="s">
        <v>1047</v>
      </c>
    </row>
    <row r="14" spans="1:4" ht="33" customHeight="1" x14ac:dyDescent="0.25">
      <c r="A14" s="1089"/>
      <c r="B14" s="1083"/>
      <c r="C14" s="1086"/>
      <c r="D14" s="170" t="s">
        <v>1048</v>
      </c>
    </row>
    <row r="15" spans="1:4" ht="33" customHeight="1" x14ac:dyDescent="0.25">
      <c r="A15" s="1089"/>
      <c r="B15" s="1083"/>
      <c r="C15" s="1086"/>
      <c r="D15" s="170" t="s">
        <v>1049</v>
      </c>
    </row>
    <row r="16" spans="1:4" ht="33" customHeight="1" x14ac:dyDescent="0.25">
      <c r="A16" s="1089"/>
      <c r="B16" s="1083"/>
      <c r="C16" s="1086"/>
      <c r="D16" s="170" t="s">
        <v>1050</v>
      </c>
    </row>
    <row r="17" spans="1:4" ht="33" customHeight="1" x14ac:dyDescent="0.25">
      <c r="A17" s="1089"/>
      <c r="B17" s="1083"/>
      <c r="C17" s="1086"/>
      <c r="D17" s="170" t="s">
        <v>1051</v>
      </c>
    </row>
    <row r="18" spans="1:4" ht="60.6" customHeight="1" x14ac:dyDescent="0.25">
      <c r="A18" s="1089"/>
      <c r="B18" s="1083"/>
      <c r="C18" s="1086"/>
      <c r="D18" s="170" t="s">
        <v>1052</v>
      </c>
    </row>
    <row r="19" spans="1:4" ht="49.15" customHeight="1" x14ac:dyDescent="0.25">
      <c r="A19" s="1090"/>
      <c r="B19" s="1084"/>
      <c r="C19" s="1087"/>
      <c r="D19" s="171" t="s">
        <v>1053</v>
      </c>
    </row>
    <row r="20" spans="1:4" ht="31.5" x14ac:dyDescent="0.25">
      <c r="A20" s="127">
        <v>10</v>
      </c>
      <c r="B20" s="167" t="s">
        <v>1054</v>
      </c>
      <c r="C20" s="174" t="s">
        <v>1096</v>
      </c>
      <c r="D20" s="171" t="s">
        <v>1040</v>
      </c>
    </row>
    <row r="21" spans="1:4" ht="31.5" x14ac:dyDescent="0.25">
      <c r="A21" s="127">
        <v>11</v>
      </c>
      <c r="B21" s="167" t="s">
        <v>1055</v>
      </c>
      <c r="C21" s="174" t="s">
        <v>1096</v>
      </c>
      <c r="D21" s="168" t="s">
        <v>1056</v>
      </c>
    </row>
    <row r="22" spans="1:4" ht="34.9" customHeight="1" x14ac:dyDescent="0.25">
      <c r="A22" s="127">
        <v>12</v>
      </c>
      <c r="B22" s="167" t="s">
        <v>1057</v>
      </c>
      <c r="C22" s="174" t="s">
        <v>1096</v>
      </c>
      <c r="D22" s="168" t="s">
        <v>1040</v>
      </c>
    </row>
    <row r="23" spans="1:4" ht="31.5" x14ac:dyDescent="0.25">
      <c r="A23" s="127">
        <v>13</v>
      </c>
      <c r="B23" s="167" t="s">
        <v>1058</v>
      </c>
      <c r="C23" s="174" t="s">
        <v>1059</v>
      </c>
      <c r="D23" s="168" t="s">
        <v>1060</v>
      </c>
    </row>
    <row r="24" spans="1:4" ht="78.75" x14ac:dyDescent="0.25">
      <c r="A24" s="127">
        <v>14</v>
      </c>
      <c r="B24" s="167" t="s">
        <v>1061</v>
      </c>
      <c r="C24" s="174" t="s">
        <v>1059</v>
      </c>
      <c r="D24" s="168" t="s">
        <v>1062</v>
      </c>
    </row>
    <row r="25" spans="1:4" ht="17.45" customHeight="1" x14ac:dyDescent="0.25">
      <c r="A25" s="127">
        <v>15</v>
      </c>
      <c r="B25" s="164" t="s">
        <v>1063</v>
      </c>
      <c r="C25" s="174" t="s">
        <v>1098</v>
      </c>
      <c r="D25" s="168" t="s">
        <v>1060</v>
      </c>
    </row>
    <row r="26" spans="1:4" ht="17.45" customHeight="1" x14ac:dyDescent="0.25">
      <c r="A26" s="127">
        <v>16</v>
      </c>
      <c r="B26" s="167" t="s">
        <v>106</v>
      </c>
      <c r="C26" s="174" t="s">
        <v>1096</v>
      </c>
      <c r="D26" s="168" t="s">
        <v>1060</v>
      </c>
    </row>
    <row r="27" spans="1:4" ht="43.9" customHeight="1" x14ac:dyDescent="0.25">
      <c r="A27" s="127">
        <v>17</v>
      </c>
      <c r="B27" s="167" t="s">
        <v>1064</v>
      </c>
      <c r="C27" s="174" t="s">
        <v>1096</v>
      </c>
      <c r="D27" s="168" t="s">
        <v>1040</v>
      </c>
    </row>
    <row r="28" spans="1:4" ht="31.5" x14ac:dyDescent="0.25">
      <c r="A28" s="127">
        <v>18</v>
      </c>
      <c r="B28" s="167" t="s">
        <v>107</v>
      </c>
      <c r="C28" s="174" t="s">
        <v>1097</v>
      </c>
      <c r="D28" s="168" t="s">
        <v>1040</v>
      </c>
    </row>
    <row r="29" spans="1:4" ht="31.5" x14ac:dyDescent="0.25">
      <c r="A29" s="127">
        <v>19</v>
      </c>
      <c r="B29" s="167" t="s">
        <v>1065</v>
      </c>
      <c r="C29" s="174" t="s">
        <v>1099</v>
      </c>
      <c r="D29" s="168" t="s">
        <v>1040</v>
      </c>
    </row>
    <row r="30" spans="1:4" ht="31.15" customHeight="1" x14ac:dyDescent="0.25">
      <c r="A30" s="127">
        <v>20</v>
      </c>
      <c r="B30" s="167" t="s">
        <v>108</v>
      </c>
      <c r="C30" s="174" t="s">
        <v>1098</v>
      </c>
      <c r="D30" s="168" t="s">
        <v>1045</v>
      </c>
    </row>
    <row r="31" spans="1:4" ht="107.45" customHeight="1" x14ac:dyDescent="0.25">
      <c r="A31" s="127">
        <v>21</v>
      </c>
      <c r="B31" s="167" t="s">
        <v>1093</v>
      </c>
      <c r="C31" s="174" t="s">
        <v>1097</v>
      </c>
      <c r="D31" s="168" t="s">
        <v>1066</v>
      </c>
    </row>
    <row r="32" spans="1:4" ht="60" customHeight="1" x14ac:dyDescent="0.25">
      <c r="A32" s="127">
        <v>22</v>
      </c>
      <c r="B32" s="167" t="s">
        <v>1067</v>
      </c>
      <c r="C32" s="174" t="s">
        <v>1100</v>
      </c>
      <c r="D32" s="168" t="s">
        <v>1040</v>
      </c>
    </row>
    <row r="33" spans="1:10" ht="126" x14ac:dyDescent="0.25">
      <c r="A33" s="127">
        <v>23</v>
      </c>
      <c r="B33" s="167" t="s">
        <v>1068</v>
      </c>
      <c r="C33" s="174" t="s">
        <v>1098</v>
      </c>
      <c r="D33" s="168" t="s">
        <v>1069</v>
      </c>
    </row>
    <row r="34" spans="1:10" ht="78.75" x14ac:dyDescent="0.25">
      <c r="A34" s="127">
        <v>24</v>
      </c>
      <c r="B34" s="167" t="s">
        <v>1070</v>
      </c>
      <c r="C34" s="174" t="s">
        <v>1098</v>
      </c>
      <c r="D34" s="168" t="s">
        <v>1071</v>
      </c>
    </row>
    <row r="35" spans="1:10" ht="31.5" x14ac:dyDescent="0.25">
      <c r="A35" s="127">
        <v>25</v>
      </c>
      <c r="B35" s="167" t="s">
        <v>1072</v>
      </c>
      <c r="C35" s="174" t="s">
        <v>1098</v>
      </c>
      <c r="D35" s="168" t="s">
        <v>1040</v>
      </c>
    </row>
    <row r="36" spans="1:10" ht="126.75" thickBot="1" x14ac:dyDescent="0.3">
      <c r="A36" s="128">
        <v>26</v>
      </c>
      <c r="B36" s="172" t="s">
        <v>109</v>
      </c>
      <c r="C36" s="174" t="s">
        <v>1097</v>
      </c>
      <c r="D36" s="173" t="s">
        <v>1073</v>
      </c>
    </row>
    <row r="37" spans="1:10" ht="126.75" thickBot="1" x14ac:dyDescent="0.3">
      <c r="A37" s="128">
        <v>27</v>
      </c>
      <c r="B37" s="166" t="s">
        <v>1732</v>
      </c>
      <c r="C37" s="336" t="s">
        <v>1097</v>
      </c>
      <c r="D37" s="173" t="s">
        <v>1073</v>
      </c>
    </row>
    <row r="38" spans="1:10" x14ac:dyDescent="0.25">
      <c r="B38" s="130"/>
      <c r="C38" s="135"/>
      <c r="D38" s="133"/>
    </row>
    <row r="39" spans="1:10" ht="34.9" customHeight="1" x14ac:dyDescent="0.25">
      <c r="B39" s="1081" t="s">
        <v>1074</v>
      </c>
      <c r="C39" s="1081"/>
      <c r="D39" s="1081"/>
      <c r="E39" s="138"/>
      <c r="F39" s="138"/>
      <c r="G39" s="138"/>
      <c r="H39" s="138"/>
      <c r="I39" s="138"/>
      <c r="J39" s="138"/>
    </row>
    <row r="40" spans="1:10" x14ac:dyDescent="0.25">
      <c r="B40" s="139" t="s">
        <v>1075</v>
      </c>
      <c r="C40" s="139"/>
      <c r="D40" s="139"/>
    </row>
    <row r="41" spans="1:10" ht="45" x14ac:dyDescent="0.25">
      <c r="B41" s="140" t="s">
        <v>1076</v>
      </c>
      <c r="C41" s="140"/>
      <c r="D41" s="36"/>
    </row>
    <row r="42" spans="1:10" x14ac:dyDescent="0.25">
      <c r="B42" s="141" t="s">
        <v>1077</v>
      </c>
      <c r="C42" s="49"/>
      <c r="D42" s="36"/>
    </row>
    <row r="43" spans="1:10" ht="17.45" customHeight="1" x14ac:dyDescent="0.25">
      <c r="B43" s="141" t="s">
        <v>1078</v>
      </c>
      <c r="C43" s="49"/>
      <c r="D43" s="36"/>
    </row>
    <row r="44" spans="1:10" ht="17.45" customHeight="1" x14ac:dyDescent="0.25">
      <c r="B44" s="141" t="s">
        <v>1079</v>
      </c>
      <c r="C44" s="49"/>
      <c r="D44" s="36"/>
    </row>
    <row r="45" spans="1:10" ht="17.45" customHeight="1" x14ac:dyDescent="0.25">
      <c r="B45" s="141" t="s">
        <v>1080</v>
      </c>
      <c r="C45" s="49"/>
      <c r="D45" s="36"/>
    </row>
    <row r="46" spans="1:10" ht="17.45" customHeight="1" x14ac:dyDescent="0.25">
      <c r="B46" s="141" t="s">
        <v>1081</v>
      </c>
      <c r="C46" s="49"/>
      <c r="D46" s="36"/>
    </row>
    <row r="47" spans="1:10" ht="17.45" customHeight="1" x14ac:dyDescent="0.25">
      <c r="B47" s="141" t="s">
        <v>1082</v>
      </c>
      <c r="C47" s="49"/>
      <c r="D47" s="36"/>
    </row>
    <row r="48" spans="1:10" ht="17.45" customHeight="1" x14ac:dyDescent="0.25">
      <c r="B48" s="141" t="s">
        <v>1083</v>
      </c>
      <c r="C48" s="49"/>
      <c r="D48" s="36"/>
    </row>
    <row r="49" spans="2:4" ht="17.45" customHeight="1" x14ac:dyDescent="0.25">
      <c r="B49" s="141" t="s">
        <v>1084</v>
      </c>
      <c r="C49" s="49"/>
      <c r="D49" s="36"/>
    </row>
    <row r="50" spans="2:4" ht="17.45" customHeight="1" x14ac:dyDescent="0.25">
      <c r="B50" s="141" t="s">
        <v>1085</v>
      </c>
      <c r="C50" s="49"/>
      <c r="D50" s="36"/>
    </row>
    <row r="51" spans="2:4" ht="17.45" customHeight="1" x14ac:dyDescent="0.25">
      <c r="B51" s="141" t="s">
        <v>1086</v>
      </c>
      <c r="C51" s="49"/>
      <c r="D51" s="36"/>
    </row>
    <row r="52" spans="2:4" ht="17.45" customHeight="1" x14ac:dyDescent="0.25">
      <c r="B52" s="141" t="s">
        <v>1087</v>
      </c>
      <c r="C52" s="49"/>
      <c r="D52" s="36"/>
    </row>
    <row r="53" spans="2:4" ht="17.45" customHeight="1" x14ac:dyDescent="0.25">
      <c r="B53" s="141" t="s">
        <v>1088</v>
      </c>
      <c r="C53" s="49"/>
      <c r="D53" s="36"/>
    </row>
    <row r="54" spans="2:4" ht="17.45" customHeight="1" x14ac:dyDescent="0.25">
      <c r="B54" s="141" t="s">
        <v>1089</v>
      </c>
      <c r="C54" s="49"/>
      <c r="D54" s="36"/>
    </row>
    <row r="55" spans="2:4" ht="30" x14ac:dyDescent="0.25">
      <c r="B55" s="141" t="s">
        <v>1090</v>
      </c>
      <c r="C55" s="49"/>
      <c r="D55" s="36"/>
    </row>
    <row r="56" spans="2:4" x14ac:dyDescent="0.25">
      <c r="B56" s="141" t="s">
        <v>1091</v>
      </c>
      <c r="C56" s="49"/>
      <c r="D56" s="36"/>
    </row>
    <row r="57" spans="2:4" x14ac:dyDescent="0.25">
      <c r="B57" s="141" t="s">
        <v>1092</v>
      </c>
      <c r="C57" s="49"/>
      <c r="D57" s="36"/>
    </row>
    <row r="58" spans="2:4" x14ac:dyDescent="0.25">
      <c r="B58"/>
      <c r="C58" s="49"/>
      <c r="D58" s="36"/>
    </row>
  </sheetData>
  <sheetProtection algorithmName="SHA-512" hashValue="Eh348gmulcXR1Mt9rGgDb3Xbe77PLrjAYIed5TM21Oh+nvMfD/Fx+D6J4PVM6TZNBcQHv2XdS9YH6bkyHgyYkw==" saltValue="KE+VmMjGQIOlG6LsLKbH/A==" spinCount="100000" sheet="1" selectLockedCells="1" selectUnlockedCells="1"/>
  <mergeCells count="5">
    <mergeCell ref="A2:D2"/>
    <mergeCell ref="B39:D39"/>
    <mergeCell ref="B13:B19"/>
    <mergeCell ref="C13:C19"/>
    <mergeCell ref="A13:A19"/>
  </mergeCells>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dimension ref="A2:P264"/>
  <sheetViews>
    <sheetView showGridLines="0" topLeftCell="C1" zoomScale="115" zoomScaleNormal="115" workbookViewId="0">
      <selection activeCell="J6" sqref="J6"/>
    </sheetView>
  </sheetViews>
  <sheetFormatPr defaultColWidth="8.85546875" defaultRowHeight="15" x14ac:dyDescent="0.25"/>
  <cols>
    <col min="1" max="3" width="7" style="284" customWidth="1"/>
    <col min="4" max="4" width="35.42578125" style="285" customWidth="1"/>
    <col min="5" max="5" width="15.28515625" style="286" customWidth="1"/>
    <col min="6" max="13" width="15.28515625" style="287" customWidth="1"/>
    <col min="14" max="14" width="29.85546875" style="284" customWidth="1"/>
    <col min="15" max="16384" width="8.85546875" style="1"/>
  </cols>
  <sheetData>
    <row r="2" spans="1:16" s="38" customFormat="1" ht="17.25" x14ac:dyDescent="0.3">
      <c r="A2" s="592" t="s">
        <v>182</v>
      </c>
      <c r="B2" s="593"/>
      <c r="C2" s="593"/>
      <c r="D2" s="593"/>
      <c r="E2" s="594"/>
      <c r="F2" s="594"/>
      <c r="G2" s="594"/>
      <c r="H2" s="594"/>
      <c r="I2" s="594"/>
      <c r="J2" s="594"/>
      <c r="K2" s="594"/>
      <c r="L2" s="594"/>
      <c r="M2" s="594"/>
      <c r="N2" s="595"/>
    </row>
    <row r="3" spans="1:16" s="37" customFormat="1" ht="69" customHeight="1" x14ac:dyDescent="0.25">
      <c r="A3" s="269" t="s">
        <v>183</v>
      </c>
      <c r="B3" s="269" t="s">
        <v>184</v>
      </c>
      <c r="C3" s="269" t="s">
        <v>185</v>
      </c>
      <c r="D3" s="270" t="s">
        <v>1027</v>
      </c>
      <c r="E3" s="271" t="s">
        <v>186</v>
      </c>
      <c r="F3" s="271" t="s">
        <v>187</v>
      </c>
      <c r="G3" s="272" t="s">
        <v>188</v>
      </c>
      <c r="H3" s="272" t="s">
        <v>189</v>
      </c>
      <c r="I3" s="272" t="s">
        <v>993</v>
      </c>
      <c r="J3" s="272" t="s">
        <v>1380</v>
      </c>
      <c r="K3" s="272" t="s">
        <v>1763</v>
      </c>
      <c r="L3" s="272" t="s">
        <v>1790</v>
      </c>
      <c r="M3" s="272" t="s">
        <v>1936</v>
      </c>
      <c r="N3" s="273" t="s">
        <v>1026</v>
      </c>
    </row>
    <row r="4" spans="1:16" ht="36" x14ac:dyDescent="0.25">
      <c r="A4" s="274">
        <v>1</v>
      </c>
      <c r="B4" s="274">
        <v>3</v>
      </c>
      <c r="C4" s="274">
        <v>98</v>
      </c>
      <c r="D4" s="275" t="s">
        <v>190</v>
      </c>
      <c r="E4" s="276">
        <v>21036</v>
      </c>
      <c r="F4" s="277">
        <v>26027</v>
      </c>
      <c r="G4" s="278">
        <f>+F4*0.2258+F4</f>
        <v>31903.8966</v>
      </c>
      <c r="H4" s="279">
        <v>34809</v>
      </c>
      <c r="I4" s="504">
        <v>47409</v>
      </c>
      <c r="J4" s="504">
        <v>105688</v>
      </c>
      <c r="K4" s="505">
        <v>167473</v>
      </c>
      <c r="L4" s="505">
        <v>241043</v>
      </c>
      <c r="M4" s="351">
        <f>(L4*0.2549)+L4</f>
        <v>302484.86070000002</v>
      </c>
      <c r="N4" s="280" t="s">
        <v>191</v>
      </c>
      <c r="P4" s="357"/>
    </row>
    <row r="5" spans="1:16" ht="24" x14ac:dyDescent="0.25">
      <c r="A5" s="274">
        <v>2</v>
      </c>
      <c r="B5" s="274">
        <v>5</v>
      </c>
      <c r="C5" s="274" t="s">
        <v>192</v>
      </c>
      <c r="D5" s="281" t="s">
        <v>193</v>
      </c>
      <c r="E5" s="276">
        <v>177</v>
      </c>
      <c r="F5" s="277">
        <v>219</v>
      </c>
      <c r="G5" s="278">
        <f t="shared" ref="G5:G36" si="0">+F5*0.2258+F5</f>
        <v>268.4502</v>
      </c>
      <c r="H5" s="279">
        <v>292</v>
      </c>
      <c r="I5" s="504">
        <v>397</v>
      </c>
      <c r="J5" s="504">
        <v>885</v>
      </c>
      <c r="K5" s="505">
        <v>1402</v>
      </c>
      <c r="L5" s="505">
        <v>2017</v>
      </c>
      <c r="M5" s="351">
        <f t="shared" ref="M5:M36" si="1">(L5*0.2549)+L5</f>
        <v>2531.1333</v>
      </c>
      <c r="N5" s="282" t="s">
        <v>194</v>
      </c>
    </row>
    <row r="6" spans="1:16" ht="36" x14ac:dyDescent="0.25">
      <c r="A6" s="274">
        <v>3</v>
      </c>
      <c r="B6" s="274">
        <v>7</v>
      </c>
      <c r="C6" s="274" t="s">
        <v>195</v>
      </c>
      <c r="D6" s="281" t="s">
        <v>196</v>
      </c>
      <c r="E6" s="276">
        <v>296</v>
      </c>
      <c r="F6" s="277">
        <v>366</v>
      </c>
      <c r="G6" s="278">
        <f t="shared" si="0"/>
        <v>448.64279999999997</v>
      </c>
      <c r="H6" s="279">
        <v>488</v>
      </c>
      <c r="I6" s="504">
        <v>664</v>
      </c>
      <c r="J6" s="504">
        <v>1480</v>
      </c>
      <c r="K6" s="505">
        <v>2345</v>
      </c>
      <c r="L6" s="505">
        <v>3375</v>
      </c>
      <c r="M6" s="351">
        <f t="shared" si="1"/>
        <v>4235.2875000000004</v>
      </c>
      <c r="N6" s="282" t="s">
        <v>194</v>
      </c>
    </row>
    <row r="7" spans="1:16" ht="24" x14ac:dyDescent="0.25">
      <c r="A7" s="274">
        <v>4</v>
      </c>
      <c r="B7" s="274" t="s">
        <v>197</v>
      </c>
      <c r="C7" s="274" t="s">
        <v>198</v>
      </c>
      <c r="D7" s="283" t="s">
        <v>199</v>
      </c>
      <c r="E7" s="276">
        <v>1188</v>
      </c>
      <c r="F7" s="277">
        <v>1465</v>
      </c>
      <c r="G7" s="278">
        <f t="shared" si="0"/>
        <v>1795.797</v>
      </c>
      <c r="H7" s="279">
        <v>1958</v>
      </c>
      <c r="I7" s="504">
        <v>265</v>
      </c>
      <c r="J7" s="504" t="s">
        <v>1741</v>
      </c>
      <c r="K7" s="505">
        <v>9381</v>
      </c>
      <c r="L7" s="505">
        <v>13500</v>
      </c>
      <c r="M7" s="351">
        <f t="shared" si="1"/>
        <v>16941.150000000001</v>
      </c>
      <c r="N7" s="282"/>
    </row>
    <row r="8" spans="1:16" ht="24" x14ac:dyDescent="0.25">
      <c r="A8" s="274">
        <v>5</v>
      </c>
      <c r="B8" s="274">
        <v>8</v>
      </c>
      <c r="C8" s="274" t="s">
        <v>200</v>
      </c>
      <c r="D8" s="281" t="s">
        <v>201</v>
      </c>
      <c r="E8" s="276">
        <v>177</v>
      </c>
      <c r="F8" s="277">
        <v>219</v>
      </c>
      <c r="G8" s="278">
        <f t="shared" si="0"/>
        <v>268.4502</v>
      </c>
      <c r="H8" s="279">
        <v>292</v>
      </c>
      <c r="I8" s="504">
        <v>397</v>
      </c>
      <c r="J8" s="504" t="s">
        <v>1742</v>
      </c>
      <c r="K8" s="505">
        <v>1402</v>
      </c>
      <c r="L8" s="505">
        <v>2017</v>
      </c>
      <c r="M8" s="351">
        <f t="shared" si="1"/>
        <v>2531.1333</v>
      </c>
      <c r="N8" s="282" t="s">
        <v>194</v>
      </c>
    </row>
    <row r="9" spans="1:16" ht="24" x14ac:dyDescent="0.25">
      <c r="A9" s="274">
        <v>6</v>
      </c>
      <c r="B9" s="274">
        <v>14</v>
      </c>
      <c r="C9" s="274" t="s">
        <v>200</v>
      </c>
      <c r="D9" s="281" t="s">
        <v>202</v>
      </c>
      <c r="E9" s="276">
        <v>177</v>
      </c>
      <c r="F9" s="277">
        <v>219</v>
      </c>
      <c r="G9" s="278">
        <f t="shared" si="0"/>
        <v>268.4502</v>
      </c>
      <c r="H9" s="279">
        <v>292</v>
      </c>
      <c r="I9" s="504">
        <v>397</v>
      </c>
      <c r="J9" s="504" t="s">
        <v>1742</v>
      </c>
      <c r="K9" s="505">
        <v>1402</v>
      </c>
      <c r="L9" s="505">
        <v>2017</v>
      </c>
      <c r="M9" s="351">
        <f t="shared" si="1"/>
        <v>2531.1333</v>
      </c>
      <c r="N9" s="282" t="s">
        <v>194</v>
      </c>
    </row>
    <row r="10" spans="1:16" ht="36" x14ac:dyDescent="0.25">
      <c r="A10" s="274">
        <v>7</v>
      </c>
      <c r="B10" s="274">
        <v>28</v>
      </c>
      <c r="C10" s="274" t="s">
        <v>203</v>
      </c>
      <c r="D10" s="281" t="s">
        <v>204</v>
      </c>
      <c r="E10" s="276">
        <v>177</v>
      </c>
      <c r="F10" s="277">
        <v>219</v>
      </c>
      <c r="G10" s="278">
        <f t="shared" si="0"/>
        <v>268.4502</v>
      </c>
      <c r="H10" s="279">
        <v>292</v>
      </c>
      <c r="I10" s="504">
        <v>397</v>
      </c>
      <c r="J10" s="504">
        <v>885</v>
      </c>
      <c r="K10" s="505">
        <v>1402</v>
      </c>
      <c r="L10" s="505">
        <v>2017</v>
      </c>
      <c r="M10" s="351">
        <f t="shared" si="1"/>
        <v>2531.1333</v>
      </c>
      <c r="N10" s="282" t="s">
        <v>194</v>
      </c>
    </row>
    <row r="11" spans="1:16" ht="24" x14ac:dyDescent="0.25">
      <c r="A11" s="274">
        <v>8</v>
      </c>
      <c r="B11" s="274">
        <v>29</v>
      </c>
      <c r="C11" s="274">
        <v>100</v>
      </c>
      <c r="D11" s="281" t="s">
        <v>205</v>
      </c>
      <c r="E11" s="276">
        <v>693</v>
      </c>
      <c r="F11" s="277">
        <v>857</v>
      </c>
      <c r="G11" s="278">
        <f t="shared" si="0"/>
        <v>1050.5106000000001</v>
      </c>
      <c r="H11" s="279">
        <v>1145</v>
      </c>
      <c r="I11" s="504">
        <v>1559</v>
      </c>
      <c r="J11" s="504">
        <v>3475</v>
      </c>
      <c r="K11" s="505">
        <v>5506</v>
      </c>
      <c r="L11" s="505">
        <v>7924</v>
      </c>
      <c r="M11" s="351">
        <f t="shared" si="1"/>
        <v>9943.8276000000005</v>
      </c>
      <c r="N11" s="282" t="s">
        <v>194</v>
      </c>
    </row>
    <row r="12" spans="1:16" ht="24" x14ac:dyDescent="0.25">
      <c r="A12" s="274">
        <v>9</v>
      </c>
      <c r="B12" s="274">
        <v>30</v>
      </c>
      <c r="C12" s="274">
        <v>101</v>
      </c>
      <c r="D12" s="281" t="s">
        <v>206</v>
      </c>
      <c r="E12" s="276">
        <v>2627</v>
      </c>
      <c r="F12" s="277">
        <v>3250</v>
      </c>
      <c r="G12" s="278">
        <f t="shared" si="0"/>
        <v>3983.85</v>
      </c>
      <c r="H12" s="279">
        <v>4345</v>
      </c>
      <c r="I12" s="504">
        <v>5917</v>
      </c>
      <c r="J12" s="504">
        <v>13190</v>
      </c>
      <c r="K12" s="505">
        <v>20901</v>
      </c>
      <c r="L12" s="505">
        <v>30081</v>
      </c>
      <c r="M12" s="351">
        <f t="shared" si="1"/>
        <v>37748.6469</v>
      </c>
      <c r="N12" s="282" t="s">
        <v>207</v>
      </c>
    </row>
    <row r="13" spans="1:16" ht="36" x14ac:dyDescent="0.25">
      <c r="A13" s="274">
        <v>10</v>
      </c>
      <c r="B13" s="274">
        <v>32</v>
      </c>
      <c r="C13" s="274" t="s">
        <v>208</v>
      </c>
      <c r="D13" s="281" t="s">
        <v>209</v>
      </c>
      <c r="E13" s="276">
        <v>191</v>
      </c>
      <c r="F13" s="277">
        <v>236</v>
      </c>
      <c r="G13" s="278">
        <f t="shared" si="0"/>
        <v>289.28879999999998</v>
      </c>
      <c r="H13" s="279">
        <v>315</v>
      </c>
      <c r="I13" s="504">
        <v>429</v>
      </c>
      <c r="J13" s="504" t="s">
        <v>1743</v>
      </c>
      <c r="K13" s="505">
        <v>1515</v>
      </c>
      <c r="L13" s="505">
        <v>2179</v>
      </c>
      <c r="M13" s="351">
        <f t="shared" si="1"/>
        <v>2734.4270999999999</v>
      </c>
      <c r="N13" s="282" t="s">
        <v>210</v>
      </c>
    </row>
    <row r="14" spans="1:16" ht="48" x14ac:dyDescent="0.25">
      <c r="A14" s="274">
        <v>11</v>
      </c>
      <c r="B14" s="274">
        <v>32</v>
      </c>
      <c r="C14" s="274" t="s">
        <v>208</v>
      </c>
      <c r="D14" s="281" t="s">
        <v>211</v>
      </c>
      <c r="E14" s="276">
        <v>191</v>
      </c>
      <c r="F14" s="277">
        <v>236</v>
      </c>
      <c r="G14" s="278">
        <f t="shared" si="0"/>
        <v>289.28879999999998</v>
      </c>
      <c r="H14" s="279">
        <v>315</v>
      </c>
      <c r="I14" s="504">
        <v>429</v>
      </c>
      <c r="J14" s="504">
        <v>956</v>
      </c>
      <c r="K14" s="505">
        <v>1515</v>
      </c>
      <c r="L14" s="505">
        <v>2179</v>
      </c>
      <c r="M14" s="351">
        <f t="shared" si="1"/>
        <v>2734.4270999999999</v>
      </c>
      <c r="N14" s="282" t="s">
        <v>210</v>
      </c>
    </row>
    <row r="15" spans="1:16" x14ac:dyDescent="0.25">
      <c r="A15" s="274">
        <v>12</v>
      </c>
      <c r="B15" s="274">
        <v>37</v>
      </c>
      <c r="C15" s="274" t="s">
        <v>212</v>
      </c>
      <c r="D15" s="281" t="s">
        <v>213</v>
      </c>
      <c r="E15" s="276">
        <v>693</v>
      </c>
      <c r="F15" s="277">
        <v>857</v>
      </c>
      <c r="G15" s="278">
        <f t="shared" si="0"/>
        <v>1050.5106000000001</v>
      </c>
      <c r="H15" s="279">
        <v>1145</v>
      </c>
      <c r="I15" s="504">
        <v>1559</v>
      </c>
      <c r="J15" s="504">
        <v>3475</v>
      </c>
      <c r="K15" s="505">
        <v>5506</v>
      </c>
      <c r="L15" s="505">
        <v>7924</v>
      </c>
      <c r="M15" s="351">
        <f t="shared" si="1"/>
        <v>9943.8276000000005</v>
      </c>
      <c r="N15" s="282"/>
    </row>
    <row r="16" spans="1:16" ht="36" x14ac:dyDescent="0.25">
      <c r="A16" s="274">
        <v>13</v>
      </c>
      <c r="B16" s="274">
        <v>38</v>
      </c>
      <c r="C16" s="274" t="s">
        <v>212</v>
      </c>
      <c r="D16" s="281" t="s">
        <v>214</v>
      </c>
      <c r="E16" s="276">
        <v>693</v>
      </c>
      <c r="F16" s="277">
        <v>857</v>
      </c>
      <c r="G16" s="278">
        <f t="shared" si="0"/>
        <v>1050.5106000000001</v>
      </c>
      <c r="H16" s="279">
        <v>1145</v>
      </c>
      <c r="I16" s="504">
        <v>1559</v>
      </c>
      <c r="J16" s="504">
        <v>3475</v>
      </c>
      <c r="K16" s="505">
        <v>5506</v>
      </c>
      <c r="L16" s="505">
        <v>7924</v>
      </c>
      <c r="M16" s="351">
        <f t="shared" si="1"/>
        <v>9943.8276000000005</v>
      </c>
      <c r="N16" s="282"/>
    </row>
    <row r="17" spans="1:14" ht="24" x14ac:dyDescent="0.25">
      <c r="A17" s="274">
        <v>14</v>
      </c>
      <c r="B17" s="274">
        <v>39</v>
      </c>
      <c r="C17" s="274" t="s">
        <v>208</v>
      </c>
      <c r="D17" s="281" t="s">
        <v>215</v>
      </c>
      <c r="E17" s="276">
        <v>191</v>
      </c>
      <c r="F17" s="277">
        <v>236</v>
      </c>
      <c r="G17" s="278">
        <f t="shared" si="0"/>
        <v>289.28879999999998</v>
      </c>
      <c r="H17" s="279">
        <v>315</v>
      </c>
      <c r="I17" s="504">
        <v>429</v>
      </c>
      <c r="J17" s="504">
        <v>956</v>
      </c>
      <c r="K17" s="505">
        <v>1515</v>
      </c>
      <c r="L17" s="505">
        <v>2179</v>
      </c>
      <c r="M17" s="351">
        <f t="shared" si="1"/>
        <v>2734.4270999999999</v>
      </c>
      <c r="N17" s="282" t="s">
        <v>216</v>
      </c>
    </row>
    <row r="18" spans="1:14" ht="60" x14ac:dyDescent="0.25">
      <c r="A18" s="274">
        <v>15</v>
      </c>
      <c r="B18" s="274">
        <v>41</v>
      </c>
      <c r="C18" s="274" t="s">
        <v>217</v>
      </c>
      <c r="D18" s="281" t="s">
        <v>218</v>
      </c>
      <c r="E18" s="276">
        <v>337</v>
      </c>
      <c r="F18" s="277">
        <v>417</v>
      </c>
      <c r="G18" s="278">
        <f t="shared" si="0"/>
        <v>511.15859999999998</v>
      </c>
      <c r="H18" s="279">
        <v>555</v>
      </c>
      <c r="I18" s="504">
        <v>755</v>
      </c>
      <c r="J18" s="504">
        <v>1683</v>
      </c>
      <c r="K18" s="505">
        <v>2667</v>
      </c>
      <c r="L18" s="505">
        <v>3837</v>
      </c>
      <c r="M18" s="351">
        <f t="shared" si="1"/>
        <v>4815.0513000000001</v>
      </c>
      <c r="N18" s="282" t="s">
        <v>194</v>
      </c>
    </row>
    <row r="19" spans="1:14" ht="24" x14ac:dyDescent="0.25">
      <c r="A19" s="274">
        <v>16</v>
      </c>
      <c r="B19" s="274">
        <v>52</v>
      </c>
      <c r="C19" s="274" t="s">
        <v>212</v>
      </c>
      <c r="D19" s="281" t="s">
        <v>219</v>
      </c>
      <c r="E19" s="276">
        <v>693</v>
      </c>
      <c r="F19" s="277">
        <v>857</v>
      </c>
      <c r="G19" s="278">
        <f t="shared" si="0"/>
        <v>1050.5106000000001</v>
      </c>
      <c r="H19" s="279">
        <v>1145</v>
      </c>
      <c r="I19" s="504">
        <v>1559</v>
      </c>
      <c r="J19" s="504">
        <v>3475</v>
      </c>
      <c r="K19" s="505">
        <v>5506</v>
      </c>
      <c r="L19" s="505">
        <v>7924</v>
      </c>
      <c r="M19" s="351">
        <f t="shared" si="1"/>
        <v>9943.8276000000005</v>
      </c>
      <c r="N19" s="282"/>
    </row>
    <row r="20" spans="1:14" ht="24" x14ac:dyDescent="0.25">
      <c r="A20" s="274">
        <v>17</v>
      </c>
      <c r="B20" s="274">
        <v>56</v>
      </c>
      <c r="C20" s="274">
        <v>103</v>
      </c>
      <c r="D20" s="281" t="s">
        <v>220</v>
      </c>
      <c r="E20" s="276">
        <v>337</v>
      </c>
      <c r="F20" s="277">
        <v>417</v>
      </c>
      <c r="G20" s="278">
        <f t="shared" si="0"/>
        <v>511.15859999999998</v>
      </c>
      <c r="H20" s="279">
        <v>555</v>
      </c>
      <c r="I20" s="504">
        <v>755</v>
      </c>
      <c r="J20" s="504">
        <v>1683</v>
      </c>
      <c r="K20" s="505">
        <v>2667</v>
      </c>
      <c r="L20" s="505">
        <v>3837</v>
      </c>
      <c r="M20" s="351">
        <f t="shared" si="1"/>
        <v>4815.0513000000001</v>
      </c>
      <c r="N20" s="282" t="s">
        <v>194</v>
      </c>
    </row>
    <row r="21" spans="1:14" ht="24" x14ac:dyDescent="0.25">
      <c r="A21" s="274">
        <v>18</v>
      </c>
      <c r="B21" s="274">
        <v>57</v>
      </c>
      <c r="C21" s="274">
        <v>103</v>
      </c>
      <c r="D21" s="281" t="s">
        <v>221</v>
      </c>
      <c r="E21" s="276">
        <v>337</v>
      </c>
      <c r="F21" s="277">
        <v>417</v>
      </c>
      <c r="G21" s="278">
        <f t="shared" si="0"/>
        <v>511.15859999999998</v>
      </c>
      <c r="H21" s="279">
        <v>555</v>
      </c>
      <c r="I21" s="504">
        <v>755</v>
      </c>
      <c r="J21" s="504">
        <v>1683</v>
      </c>
      <c r="K21" s="505">
        <v>2667</v>
      </c>
      <c r="L21" s="505">
        <v>3837</v>
      </c>
      <c r="M21" s="351">
        <f t="shared" si="1"/>
        <v>4815.0513000000001</v>
      </c>
      <c r="N21" s="282" t="s">
        <v>194</v>
      </c>
    </row>
    <row r="22" spans="1:14" ht="24" x14ac:dyDescent="0.25">
      <c r="A22" s="274">
        <v>19</v>
      </c>
      <c r="B22" s="274">
        <v>59</v>
      </c>
      <c r="C22" s="274">
        <v>103</v>
      </c>
      <c r="D22" s="281" t="s">
        <v>222</v>
      </c>
      <c r="E22" s="276">
        <v>337</v>
      </c>
      <c r="F22" s="277">
        <v>417</v>
      </c>
      <c r="G22" s="278">
        <f t="shared" si="0"/>
        <v>511.15859999999998</v>
      </c>
      <c r="H22" s="279">
        <v>555</v>
      </c>
      <c r="I22" s="504">
        <v>755</v>
      </c>
      <c r="J22" s="504">
        <v>1683</v>
      </c>
      <c r="K22" s="505">
        <v>2667</v>
      </c>
      <c r="L22" s="505">
        <v>3837</v>
      </c>
      <c r="M22" s="351">
        <f t="shared" si="1"/>
        <v>4815.0513000000001</v>
      </c>
      <c r="N22" s="282" t="s">
        <v>194</v>
      </c>
    </row>
    <row r="23" spans="1:14" ht="36" x14ac:dyDescent="0.25">
      <c r="A23" s="274">
        <v>20</v>
      </c>
      <c r="B23" s="274">
        <v>60</v>
      </c>
      <c r="C23" s="274">
        <v>103</v>
      </c>
      <c r="D23" s="281" t="s">
        <v>223</v>
      </c>
      <c r="E23" s="276">
        <v>337</v>
      </c>
      <c r="F23" s="277">
        <v>417</v>
      </c>
      <c r="G23" s="278">
        <f t="shared" si="0"/>
        <v>511.15859999999998</v>
      </c>
      <c r="H23" s="279">
        <v>555</v>
      </c>
      <c r="I23" s="504">
        <v>755</v>
      </c>
      <c r="J23" s="504">
        <v>1683</v>
      </c>
      <c r="K23" s="505">
        <v>2667</v>
      </c>
      <c r="L23" s="505">
        <v>3837</v>
      </c>
      <c r="M23" s="351">
        <f t="shared" si="1"/>
        <v>4815.0513000000001</v>
      </c>
      <c r="N23" s="282" t="s">
        <v>194</v>
      </c>
    </row>
    <row r="24" spans="1:14" ht="24" x14ac:dyDescent="0.25">
      <c r="A24" s="274">
        <v>21</v>
      </c>
      <c r="B24" s="274">
        <v>63</v>
      </c>
      <c r="C24" s="274">
        <v>104</v>
      </c>
      <c r="D24" s="281" t="s">
        <v>224</v>
      </c>
      <c r="E24" s="276">
        <v>1853</v>
      </c>
      <c r="F24" s="277">
        <v>2293</v>
      </c>
      <c r="G24" s="278">
        <f t="shared" si="0"/>
        <v>2810.7593999999999</v>
      </c>
      <c r="H24" s="279">
        <v>3064</v>
      </c>
      <c r="I24" s="504">
        <v>4173</v>
      </c>
      <c r="J24" s="504">
        <v>9302</v>
      </c>
      <c r="K24" s="505">
        <v>14740</v>
      </c>
      <c r="L24" s="505">
        <v>21213</v>
      </c>
      <c r="M24" s="351">
        <f t="shared" si="1"/>
        <v>26620.1937</v>
      </c>
      <c r="N24" s="282"/>
    </row>
    <row r="25" spans="1:14" x14ac:dyDescent="0.25">
      <c r="A25" s="274">
        <v>22</v>
      </c>
      <c r="B25" s="274">
        <v>64</v>
      </c>
      <c r="C25" s="274">
        <v>104</v>
      </c>
      <c r="D25" s="281" t="s">
        <v>225</v>
      </c>
      <c r="E25" s="276">
        <v>337</v>
      </c>
      <c r="F25" s="277">
        <v>417</v>
      </c>
      <c r="G25" s="278">
        <f t="shared" si="0"/>
        <v>511.15859999999998</v>
      </c>
      <c r="H25" s="279">
        <v>555</v>
      </c>
      <c r="I25" s="504">
        <v>755</v>
      </c>
      <c r="J25" s="504">
        <v>1683</v>
      </c>
      <c r="K25" s="505">
        <v>2667</v>
      </c>
      <c r="L25" s="505">
        <v>3837</v>
      </c>
      <c r="M25" s="351">
        <f t="shared" si="1"/>
        <v>4815.0513000000001</v>
      </c>
      <c r="N25" s="282" t="s">
        <v>226</v>
      </c>
    </row>
    <row r="26" spans="1:14" x14ac:dyDescent="0.25">
      <c r="A26" s="274">
        <v>23</v>
      </c>
      <c r="B26" s="274">
        <v>68</v>
      </c>
      <c r="C26" s="274">
        <v>104</v>
      </c>
      <c r="D26" s="281" t="s">
        <v>227</v>
      </c>
      <c r="E26" s="276">
        <v>1853</v>
      </c>
      <c r="F26" s="277">
        <v>2293</v>
      </c>
      <c r="G26" s="278">
        <f t="shared" si="0"/>
        <v>2810.7593999999999</v>
      </c>
      <c r="H26" s="279">
        <v>3064</v>
      </c>
      <c r="I26" s="504">
        <v>4173</v>
      </c>
      <c r="J26" s="504">
        <v>9302</v>
      </c>
      <c r="K26" s="505">
        <v>14740</v>
      </c>
      <c r="L26" s="505">
        <v>21213</v>
      </c>
      <c r="M26" s="351">
        <f t="shared" si="1"/>
        <v>26620.1937</v>
      </c>
      <c r="N26" s="282"/>
    </row>
    <row r="27" spans="1:14" ht="36" x14ac:dyDescent="0.25">
      <c r="A27" s="274">
        <v>24</v>
      </c>
      <c r="B27" s="274">
        <v>69</v>
      </c>
      <c r="C27" s="274">
        <v>104</v>
      </c>
      <c r="D27" s="281" t="s">
        <v>228</v>
      </c>
      <c r="E27" s="276">
        <v>1853</v>
      </c>
      <c r="F27" s="277">
        <v>2293</v>
      </c>
      <c r="G27" s="278">
        <f t="shared" si="0"/>
        <v>2810.7593999999999</v>
      </c>
      <c r="H27" s="279">
        <v>3064</v>
      </c>
      <c r="I27" s="504">
        <v>4173</v>
      </c>
      <c r="J27" s="504">
        <v>9302</v>
      </c>
      <c r="K27" s="505">
        <v>14740</v>
      </c>
      <c r="L27" s="505">
        <v>21213</v>
      </c>
      <c r="M27" s="351">
        <f t="shared" si="1"/>
        <v>26620.1937</v>
      </c>
      <c r="N27" s="282"/>
    </row>
    <row r="28" spans="1:14" ht="24" x14ac:dyDescent="0.25">
      <c r="A28" s="274">
        <v>25</v>
      </c>
      <c r="B28" s="274">
        <v>71</v>
      </c>
      <c r="C28" s="274">
        <v>104</v>
      </c>
      <c r="D28" s="281" t="s">
        <v>229</v>
      </c>
      <c r="E28" s="276">
        <v>1853</v>
      </c>
      <c r="F28" s="277">
        <v>2293</v>
      </c>
      <c r="G28" s="278">
        <f t="shared" si="0"/>
        <v>2810.7593999999999</v>
      </c>
      <c r="H28" s="279">
        <v>3064</v>
      </c>
      <c r="I28" s="504">
        <v>4173</v>
      </c>
      <c r="J28" s="504">
        <v>9302</v>
      </c>
      <c r="K28" s="505">
        <v>14740</v>
      </c>
      <c r="L28" s="505">
        <v>21213</v>
      </c>
      <c r="M28" s="351">
        <f t="shared" si="1"/>
        <v>26620.1937</v>
      </c>
      <c r="N28" s="282"/>
    </row>
    <row r="29" spans="1:14" ht="24" x14ac:dyDescent="0.25">
      <c r="A29" s="274">
        <v>26</v>
      </c>
      <c r="B29" s="274">
        <v>72</v>
      </c>
      <c r="C29" s="274">
        <v>104</v>
      </c>
      <c r="D29" s="281" t="s">
        <v>230</v>
      </c>
      <c r="E29" s="276">
        <v>1853</v>
      </c>
      <c r="F29" s="277">
        <v>2293</v>
      </c>
      <c r="G29" s="278">
        <f t="shared" si="0"/>
        <v>2810.7593999999999</v>
      </c>
      <c r="H29" s="279">
        <v>3064</v>
      </c>
      <c r="I29" s="504">
        <v>4173</v>
      </c>
      <c r="J29" s="504">
        <v>9302</v>
      </c>
      <c r="K29" s="505">
        <v>14740</v>
      </c>
      <c r="L29" s="505">
        <v>21213</v>
      </c>
      <c r="M29" s="351">
        <f t="shared" si="1"/>
        <v>26620.1937</v>
      </c>
      <c r="N29" s="282"/>
    </row>
    <row r="30" spans="1:14" ht="36" x14ac:dyDescent="0.25">
      <c r="A30" s="274">
        <v>27</v>
      </c>
      <c r="B30" s="274">
        <v>73</v>
      </c>
      <c r="C30" s="274">
        <v>104</v>
      </c>
      <c r="D30" s="281" t="s">
        <v>231</v>
      </c>
      <c r="E30" s="276">
        <v>1853</v>
      </c>
      <c r="F30" s="277">
        <v>2293</v>
      </c>
      <c r="G30" s="278">
        <f t="shared" si="0"/>
        <v>2810.7593999999999</v>
      </c>
      <c r="H30" s="279">
        <v>3064</v>
      </c>
      <c r="I30" s="504">
        <v>4173</v>
      </c>
      <c r="J30" s="504">
        <v>9302</v>
      </c>
      <c r="K30" s="505">
        <v>14740</v>
      </c>
      <c r="L30" s="505">
        <v>21213</v>
      </c>
      <c r="M30" s="351">
        <f t="shared" si="1"/>
        <v>26620.1937</v>
      </c>
      <c r="N30" s="282"/>
    </row>
    <row r="31" spans="1:14" ht="36" x14ac:dyDescent="0.25">
      <c r="A31" s="274">
        <v>28</v>
      </c>
      <c r="B31" s="274">
        <v>74</v>
      </c>
      <c r="C31" s="274">
        <v>104</v>
      </c>
      <c r="D31" s="281" t="s">
        <v>232</v>
      </c>
      <c r="E31" s="276">
        <v>1853</v>
      </c>
      <c r="F31" s="277">
        <v>2293</v>
      </c>
      <c r="G31" s="278">
        <f t="shared" si="0"/>
        <v>2810.7593999999999</v>
      </c>
      <c r="H31" s="279">
        <v>3064</v>
      </c>
      <c r="I31" s="504">
        <v>4173</v>
      </c>
      <c r="J31" s="504">
        <v>9302</v>
      </c>
      <c r="K31" s="505">
        <v>14740</v>
      </c>
      <c r="L31" s="505">
        <v>21213</v>
      </c>
      <c r="M31" s="351">
        <f t="shared" si="1"/>
        <v>26620.1937</v>
      </c>
      <c r="N31" s="282"/>
    </row>
    <row r="32" spans="1:14" x14ac:dyDescent="0.25">
      <c r="A32" s="274">
        <v>29</v>
      </c>
      <c r="B32" s="274">
        <v>75</v>
      </c>
      <c r="C32" s="274">
        <v>104</v>
      </c>
      <c r="D32" s="281" t="s">
        <v>233</v>
      </c>
      <c r="E32" s="276">
        <v>1853</v>
      </c>
      <c r="F32" s="277">
        <v>2293</v>
      </c>
      <c r="G32" s="278">
        <f t="shared" si="0"/>
        <v>2810.7593999999999</v>
      </c>
      <c r="H32" s="279">
        <v>3064</v>
      </c>
      <c r="I32" s="504">
        <v>4173</v>
      </c>
      <c r="J32" s="504">
        <v>9302</v>
      </c>
      <c r="K32" s="505">
        <v>14740</v>
      </c>
      <c r="L32" s="505">
        <v>21213</v>
      </c>
      <c r="M32" s="351">
        <f t="shared" si="1"/>
        <v>26620.1937</v>
      </c>
      <c r="N32" s="282"/>
    </row>
    <row r="33" spans="1:14" ht="24" x14ac:dyDescent="0.25">
      <c r="A33" s="274">
        <v>30</v>
      </c>
      <c r="B33" s="274">
        <v>76</v>
      </c>
      <c r="C33" s="274">
        <v>104</v>
      </c>
      <c r="D33" s="281" t="s">
        <v>234</v>
      </c>
      <c r="E33" s="276">
        <v>1853</v>
      </c>
      <c r="F33" s="277">
        <v>2293</v>
      </c>
      <c r="G33" s="278">
        <f t="shared" si="0"/>
        <v>2810.7593999999999</v>
      </c>
      <c r="H33" s="279">
        <v>3064</v>
      </c>
      <c r="I33" s="504">
        <v>4173</v>
      </c>
      <c r="J33" s="504">
        <v>9302</v>
      </c>
      <c r="K33" s="505">
        <v>14740</v>
      </c>
      <c r="L33" s="505">
        <v>21213</v>
      </c>
      <c r="M33" s="351">
        <f t="shared" si="1"/>
        <v>26620.1937</v>
      </c>
      <c r="N33" s="282"/>
    </row>
    <row r="34" spans="1:14" ht="96" x14ac:dyDescent="0.25">
      <c r="A34" s="274">
        <v>31</v>
      </c>
      <c r="B34" s="274" t="s">
        <v>235</v>
      </c>
      <c r="C34" s="274" t="s">
        <v>236</v>
      </c>
      <c r="D34" s="281" t="s">
        <v>237</v>
      </c>
      <c r="E34" s="276">
        <v>16829</v>
      </c>
      <c r="F34" s="277">
        <v>20823</v>
      </c>
      <c r="G34" s="278">
        <f t="shared" si="0"/>
        <v>25524.8334</v>
      </c>
      <c r="H34" s="279">
        <v>27848</v>
      </c>
      <c r="I34" s="504">
        <v>37928</v>
      </c>
      <c r="J34" s="504">
        <v>84552</v>
      </c>
      <c r="K34" s="505">
        <v>133981</v>
      </c>
      <c r="L34" s="505">
        <v>192838</v>
      </c>
      <c r="M34" s="351">
        <f t="shared" si="1"/>
        <v>241992.4062</v>
      </c>
      <c r="N34" s="282"/>
    </row>
    <row r="35" spans="1:14" ht="72" x14ac:dyDescent="0.25">
      <c r="A35" s="274">
        <v>32</v>
      </c>
      <c r="B35" s="274" t="s">
        <v>238</v>
      </c>
      <c r="C35" s="274" t="s">
        <v>239</v>
      </c>
      <c r="D35" s="281" t="s">
        <v>240</v>
      </c>
      <c r="E35" s="276">
        <v>16829</v>
      </c>
      <c r="F35" s="277">
        <v>20823</v>
      </c>
      <c r="G35" s="278">
        <f t="shared" si="0"/>
        <v>25524.8334</v>
      </c>
      <c r="H35" s="279">
        <v>27848</v>
      </c>
      <c r="I35" s="504">
        <v>37928</v>
      </c>
      <c r="J35" s="504">
        <v>84552</v>
      </c>
      <c r="K35" s="505">
        <v>133981</v>
      </c>
      <c r="L35" s="505">
        <v>192838</v>
      </c>
      <c r="M35" s="351">
        <f t="shared" si="1"/>
        <v>241992.4062</v>
      </c>
      <c r="N35" s="282"/>
    </row>
    <row r="36" spans="1:14" ht="36" x14ac:dyDescent="0.25">
      <c r="A36" s="274">
        <v>33</v>
      </c>
      <c r="B36" s="588" t="s">
        <v>241</v>
      </c>
      <c r="C36" s="589"/>
      <c r="D36" s="281" t="s">
        <v>242</v>
      </c>
      <c r="E36" s="276">
        <v>16829</v>
      </c>
      <c r="F36" s="277">
        <v>20823</v>
      </c>
      <c r="G36" s="278">
        <f t="shared" si="0"/>
        <v>25524.8334</v>
      </c>
      <c r="H36" s="279">
        <v>27848</v>
      </c>
      <c r="I36" s="504">
        <v>37928</v>
      </c>
      <c r="J36" s="504">
        <v>84552</v>
      </c>
      <c r="K36" s="505">
        <v>133981</v>
      </c>
      <c r="L36" s="505">
        <v>192838</v>
      </c>
      <c r="M36" s="351">
        <f t="shared" si="1"/>
        <v>241992.4062</v>
      </c>
      <c r="N36" s="282"/>
    </row>
    <row r="37" spans="1:14" x14ac:dyDescent="0.25">
      <c r="A37" s="590" t="s">
        <v>1381</v>
      </c>
      <c r="B37" s="590"/>
      <c r="C37" s="590"/>
      <c r="D37" s="590"/>
      <c r="E37" s="590"/>
      <c r="F37" s="590"/>
      <c r="G37" s="591"/>
      <c r="H37" s="591"/>
      <c r="I37" s="591"/>
      <c r="J37" s="591"/>
      <c r="K37" s="591"/>
      <c r="L37" s="591"/>
      <c r="M37" s="591"/>
      <c r="N37" s="590"/>
    </row>
    <row r="38" spans="1:14" x14ac:dyDescent="0.25">
      <c r="A38" s="591" t="s">
        <v>243</v>
      </c>
      <c r="B38" s="591"/>
      <c r="C38" s="591"/>
      <c r="D38" s="591"/>
      <c r="E38" s="591"/>
      <c r="F38" s="591"/>
      <c r="G38" s="591"/>
      <c r="H38" s="591"/>
      <c r="I38" s="591"/>
      <c r="J38" s="591"/>
      <c r="K38" s="591"/>
      <c r="L38" s="591"/>
      <c r="M38" s="591"/>
      <c r="N38" s="591"/>
    </row>
    <row r="264" spans="4:4" x14ac:dyDescent="0.25">
      <c r="D264" s="285" t="s">
        <v>244</v>
      </c>
    </row>
  </sheetData>
  <sheetProtection algorithmName="SHA-512" hashValue="hlhkya5NJZe6cBQpDU2A3fynZvqg/Ge1s8ujwvWLqT1W+L5BEYdH+7ULm+q5EkJb7uHheXDJFkTn3tEM8PfiUA==" saltValue="2ZlhDU5s6kCY/EdYJTZ8Xw==" spinCount="100000" sheet="1" selectLockedCells="1" selectUnlockedCells="1"/>
  <mergeCells count="4">
    <mergeCell ref="B36:C36"/>
    <mergeCell ref="A37:N37"/>
    <mergeCell ref="A38:N38"/>
    <mergeCell ref="A2:N2"/>
  </mergeCells>
  <phoneticPr fontId="80" type="noConversion"/>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E21"/>
  <sheetViews>
    <sheetView zoomScaleNormal="100" workbookViewId="0"/>
  </sheetViews>
  <sheetFormatPr defaultRowHeight="15" x14ac:dyDescent="0.25"/>
  <cols>
    <col min="2" max="3" width="63.7109375" customWidth="1"/>
  </cols>
  <sheetData>
    <row r="1" spans="2:5" ht="15.75" thickBot="1" x14ac:dyDescent="0.3"/>
    <row r="2" spans="2:5" ht="23.45" customHeight="1" thickBot="1" x14ac:dyDescent="0.3">
      <c r="B2" s="1091" t="s">
        <v>104</v>
      </c>
      <c r="C2" s="1092"/>
    </row>
    <row r="3" spans="2:5" ht="23.45" customHeight="1" thickBot="1" x14ac:dyDescent="0.3">
      <c r="B3" s="1093" t="s">
        <v>1575</v>
      </c>
      <c r="C3" s="1094"/>
    </row>
    <row r="4" spans="2:5" ht="23.45" customHeight="1" x14ac:dyDescent="0.25">
      <c r="B4" s="221" t="s">
        <v>1562</v>
      </c>
      <c r="C4" s="376" t="s">
        <v>1563</v>
      </c>
    </row>
    <row r="5" spans="2:5" ht="23.45" customHeight="1" x14ac:dyDescent="0.25">
      <c r="B5" s="378" t="s">
        <v>1564</v>
      </c>
      <c r="C5" s="377" t="s">
        <v>1565</v>
      </c>
      <c r="E5" s="357"/>
    </row>
    <row r="6" spans="2:5" ht="23.45" customHeight="1" x14ac:dyDescent="0.25">
      <c r="B6" s="222" t="s">
        <v>1566</v>
      </c>
      <c r="C6" s="223" t="s">
        <v>1567</v>
      </c>
      <c r="D6" s="357"/>
    </row>
    <row r="7" spans="2:5" ht="23.45" customHeight="1" x14ac:dyDescent="0.25">
      <c r="B7" s="222" t="s">
        <v>1568</v>
      </c>
      <c r="C7" s="223" t="s">
        <v>1569</v>
      </c>
    </row>
    <row r="8" spans="2:5" ht="23.45" customHeight="1" x14ac:dyDescent="0.25">
      <c r="B8" s="222" t="s">
        <v>1570</v>
      </c>
      <c r="C8" s="223" t="s">
        <v>1571</v>
      </c>
    </row>
    <row r="9" spans="2:5" ht="23.45" customHeight="1" x14ac:dyDescent="0.25">
      <c r="B9" s="222" t="s">
        <v>1572</v>
      </c>
      <c r="C9" s="223" t="s">
        <v>1573</v>
      </c>
    </row>
    <row r="10" spans="2:5" ht="23.45" customHeight="1" thickBot="1" x14ac:dyDescent="0.3">
      <c r="B10" s="222" t="s">
        <v>1574</v>
      </c>
      <c r="C10" s="223"/>
    </row>
    <row r="11" spans="2:5" ht="23.45" customHeight="1" thickBot="1" x14ac:dyDescent="0.3">
      <c r="B11" s="1093" t="s">
        <v>1576</v>
      </c>
      <c r="C11" s="1094"/>
    </row>
    <row r="12" spans="2:5" ht="23.45" customHeight="1" x14ac:dyDescent="0.25">
      <c r="B12" s="222" t="s">
        <v>1577</v>
      </c>
      <c r="C12" s="223" t="s">
        <v>1578</v>
      </c>
    </row>
    <row r="13" spans="2:5" ht="23.45" customHeight="1" x14ac:dyDescent="0.25">
      <c r="B13" s="222" t="s">
        <v>1579</v>
      </c>
      <c r="C13" s="223" t="s">
        <v>1580</v>
      </c>
    </row>
    <row r="14" spans="2:5" ht="23.45" customHeight="1" x14ac:dyDescent="0.25">
      <c r="B14" s="222" t="s">
        <v>1581</v>
      </c>
      <c r="C14" s="223" t="s">
        <v>1582</v>
      </c>
    </row>
    <row r="15" spans="2:5" ht="23.45" customHeight="1" x14ac:dyDescent="0.25">
      <c r="B15" s="222" t="s">
        <v>1583</v>
      </c>
      <c r="C15" s="223" t="s">
        <v>1584</v>
      </c>
    </row>
    <row r="16" spans="2:5" ht="23.45" customHeight="1" x14ac:dyDescent="0.25">
      <c r="B16" s="222" t="s">
        <v>1585</v>
      </c>
      <c r="C16" s="223" t="s">
        <v>1586</v>
      </c>
    </row>
    <row r="17" spans="2:3" ht="23.45" customHeight="1" x14ac:dyDescent="0.25">
      <c r="B17" s="222" t="s">
        <v>1587</v>
      </c>
      <c r="C17" s="223" t="s">
        <v>1588</v>
      </c>
    </row>
    <row r="18" spans="2:3" ht="23.45" customHeight="1" x14ac:dyDescent="0.25">
      <c r="B18" s="222" t="s">
        <v>1589</v>
      </c>
      <c r="C18" s="223" t="s">
        <v>1590</v>
      </c>
    </row>
    <row r="19" spans="2:3" ht="23.45" customHeight="1" thickBot="1" x14ac:dyDescent="0.3">
      <c r="B19" s="224" t="s">
        <v>1591</v>
      </c>
      <c r="C19" s="225"/>
    </row>
    <row r="21" spans="2:3" x14ac:dyDescent="0.25">
      <c r="B21" s="548" t="s">
        <v>1592</v>
      </c>
    </row>
  </sheetData>
  <sheetProtection algorithmName="SHA-512" hashValue="XEFsbY1n1B7oli3f4R4bKoHqfdvMKdXWPdZc4iDi1AYOQkrChZDaxj1aUHZTuz0nRE4ulvOHtjc1cpmO8zwzaQ==" saltValue="l5EKdGsIQ2JKpfvQrbYOCA==" spinCount="100000" sheet="1" selectLockedCells="1" selectUnlockedCells="1"/>
  <mergeCells count="3">
    <mergeCell ref="B2:C2"/>
    <mergeCell ref="B3:C3"/>
    <mergeCell ref="B11:C11"/>
  </mergeCells>
  <hyperlinks>
    <hyperlink ref="B21" r:id="rId1" xr:uid="{AC053156-0A25-4962-9A6B-AA931EB240DC}"/>
  </hyperlinks>
  <pageMargins left="0.7" right="0.7" top="0.75" bottom="0.75" header="0.3" footer="0.3"/>
  <pageSetup paperSize="9"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C301"/>
  <sheetViews>
    <sheetView workbookViewId="0">
      <selection activeCell="H18" sqref="H18"/>
    </sheetView>
  </sheetViews>
  <sheetFormatPr defaultColWidth="8.85546875" defaultRowHeight="15.75" x14ac:dyDescent="0.25"/>
  <cols>
    <col min="2" max="2" width="18.85546875" style="326" customWidth="1"/>
    <col min="3" max="3" width="115.28515625" style="103" customWidth="1"/>
  </cols>
  <sheetData>
    <row r="2" spans="2:3" ht="18.75" thickBot="1" x14ac:dyDescent="0.3">
      <c r="B2" s="323" t="s">
        <v>1351</v>
      </c>
      <c r="C2" s="265" t="s">
        <v>1187</v>
      </c>
    </row>
    <row r="3" spans="2:3" ht="17.45" customHeight="1" x14ac:dyDescent="0.25">
      <c r="B3" s="327">
        <v>1</v>
      </c>
      <c r="C3" s="266" t="s">
        <v>1188</v>
      </c>
    </row>
    <row r="4" spans="2:3" ht="17.45" customHeight="1" x14ac:dyDescent="0.25">
      <c r="B4" s="328">
        <v>2</v>
      </c>
      <c r="C4" s="267" t="s">
        <v>1189</v>
      </c>
    </row>
    <row r="5" spans="2:3" ht="17.45" customHeight="1" x14ac:dyDescent="0.25">
      <c r="B5" s="328">
        <v>3</v>
      </c>
      <c r="C5" s="267" t="s">
        <v>1190</v>
      </c>
    </row>
    <row r="6" spans="2:3" ht="17.45" customHeight="1" x14ac:dyDescent="0.25">
      <c r="B6" s="328">
        <v>4</v>
      </c>
      <c r="C6" s="267" t="s">
        <v>1191</v>
      </c>
    </row>
    <row r="7" spans="2:3" ht="17.45" customHeight="1" x14ac:dyDescent="0.25">
      <c r="B7" s="328">
        <v>5</v>
      </c>
      <c r="C7" s="267" t="s">
        <v>1192</v>
      </c>
    </row>
    <row r="8" spans="2:3" ht="17.45" customHeight="1" x14ac:dyDescent="0.25">
      <c r="B8" s="328">
        <v>6</v>
      </c>
      <c r="C8" s="267" t="s">
        <v>1193</v>
      </c>
    </row>
    <row r="9" spans="2:3" ht="17.45" customHeight="1" x14ac:dyDescent="0.25">
      <c r="B9" s="328">
        <v>7</v>
      </c>
      <c r="C9" s="267" t="s">
        <v>1194</v>
      </c>
    </row>
    <row r="10" spans="2:3" ht="17.45" customHeight="1" x14ac:dyDescent="0.25">
      <c r="B10" s="329">
        <v>10</v>
      </c>
      <c r="C10" s="267" t="s">
        <v>1195</v>
      </c>
    </row>
    <row r="11" spans="2:3" ht="17.45" customHeight="1" x14ac:dyDescent="0.25">
      <c r="B11" s="329">
        <v>11</v>
      </c>
      <c r="C11" s="267" t="s">
        <v>1196</v>
      </c>
    </row>
    <row r="12" spans="2:3" ht="17.45" customHeight="1" x14ac:dyDescent="0.25">
      <c r="B12" s="329">
        <v>12</v>
      </c>
      <c r="C12" s="267" t="s">
        <v>1197</v>
      </c>
    </row>
    <row r="13" spans="2:3" ht="17.45" customHeight="1" x14ac:dyDescent="0.25">
      <c r="B13" s="329">
        <v>14</v>
      </c>
      <c r="C13" s="267" t="s">
        <v>1198</v>
      </c>
    </row>
    <row r="14" spans="2:3" ht="17.45" customHeight="1" x14ac:dyDescent="0.25">
      <c r="B14" s="329">
        <v>15</v>
      </c>
      <c r="C14" s="267" t="s">
        <v>1199</v>
      </c>
    </row>
    <row r="15" spans="2:3" ht="17.45" customHeight="1" x14ac:dyDescent="0.25">
      <c r="B15" s="329">
        <v>17</v>
      </c>
      <c r="C15" s="267" t="s">
        <v>1200</v>
      </c>
    </row>
    <row r="16" spans="2:3" ht="17.45" customHeight="1" x14ac:dyDescent="0.25">
      <c r="B16" s="329">
        <v>20</v>
      </c>
      <c r="C16" s="267" t="s">
        <v>1593</v>
      </c>
    </row>
    <row r="17" spans="2:3" ht="17.45" customHeight="1" x14ac:dyDescent="0.25">
      <c r="B17" s="329">
        <v>21</v>
      </c>
      <c r="C17" s="267" t="s">
        <v>1201</v>
      </c>
    </row>
    <row r="18" spans="2:3" ht="17.45" customHeight="1" x14ac:dyDescent="0.25">
      <c r="B18" s="329">
        <v>22</v>
      </c>
      <c r="C18" s="267" t="s">
        <v>1202</v>
      </c>
    </row>
    <row r="19" spans="2:3" ht="17.45" customHeight="1" x14ac:dyDescent="0.25">
      <c r="B19" s="329">
        <v>27</v>
      </c>
      <c r="C19" s="267" t="s">
        <v>1203</v>
      </c>
    </row>
    <row r="20" spans="2:3" ht="17.45" customHeight="1" x14ac:dyDescent="0.25">
      <c r="B20" s="329">
        <v>32</v>
      </c>
      <c r="C20" s="267" t="s">
        <v>1204</v>
      </c>
    </row>
    <row r="21" spans="2:3" ht="17.45" customHeight="1" x14ac:dyDescent="0.25">
      <c r="B21" s="329">
        <v>33</v>
      </c>
      <c r="C21" s="267" t="s">
        <v>1205</v>
      </c>
    </row>
    <row r="22" spans="2:3" ht="17.45" customHeight="1" x14ac:dyDescent="0.25">
      <c r="B22" s="329">
        <v>40</v>
      </c>
      <c r="C22" s="267" t="s">
        <v>1206</v>
      </c>
    </row>
    <row r="23" spans="2:3" ht="17.45" customHeight="1" x14ac:dyDescent="0.25">
      <c r="B23" s="329">
        <v>46</v>
      </c>
      <c r="C23" s="267" t="s">
        <v>1207</v>
      </c>
    </row>
    <row r="24" spans="2:3" ht="17.45" customHeight="1" x14ac:dyDescent="0.25">
      <c r="B24" s="329">
        <v>48</v>
      </c>
      <c r="C24" s="267" t="s">
        <v>1208</v>
      </c>
    </row>
    <row r="25" spans="2:3" ht="17.45" customHeight="1" x14ac:dyDescent="0.25">
      <c r="B25" s="329">
        <v>49</v>
      </c>
      <c r="C25" s="267" t="s">
        <v>1209</v>
      </c>
    </row>
    <row r="26" spans="2:3" ht="17.45" customHeight="1" x14ac:dyDescent="0.25">
      <c r="B26" s="329">
        <v>50</v>
      </c>
      <c r="C26" s="267" t="s">
        <v>1210</v>
      </c>
    </row>
    <row r="27" spans="2:3" ht="17.45" customHeight="1" x14ac:dyDescent="0.25">
      <c r="B27" s="329">
        <v>51</v>
      </c>
      <c r="C27" s="267" t="s">
        <v>1211</v>
      </c>
    </row>
    <row r="28" spans="2:3" ht="17.45" customHeight="1" x14ac:dyDescent="0.25">
      <c r="B28" s="329">
        <v>53</v>
      </c>
      <c r="C28" s="267" t="s">
        <v>1212</v>
      </c>
    </row>
    <row r="29" spans="2:3" ht="17.45" customHeight="1" x14ac:dyDescent="0.25">
      <c r="B29" s="329">
        <v>56</v>
      </c>
      <c r="C29" s="267" t="s">
        <v>1213</v>
      </c>
    </row>
    <row r="30" spans="2:3" ht="17.45" customHeight="1" x14ac:dyDescent="0.25">
      <c r="B30" s="329">
        <v>57</v>
      </c>
      <c r="C30" s="267" t="s">
        <v>1214</v>
      </c>
    </row>
    <row r="31" spans="2:3" ht="17.45" customHeight="1" x14ac:dyDescent="0.25">
      <c r="B31" s="329">
        <v>60</v>
      </c>
      <c r="C31" s="267" t="s">
        <v>1215</v>
      </c>
    </row>
    <row r="32" spans="2:3" ht="17.45" customHeight="1" x14ac:dyDescent="0.25">
      <c r="B32" s="329">
        <v>61</v>
      </c>
      <c r="C32" s="267" t="s">
        <v>1216</v>
      </c>
    </row>
    <row r="33" spans="2:3" ht="17.45" customHeight="1" x14ac:dyDescent="0.25">
      <c r="B33" s="329">
        <v>62</v>
      </c>
      <c r="C33" s="267" t="s">
        <v>1217</v>
      </c>
    </row>
    <row r="34" spans="2:3" ht="17.45" customHeight="1" x14ac:dyDescent="0.25">
      <c r="B34" s="329">
        <v>67</v>
      </c>
      <c r="C34" s="267" t="s">
        <v>1594</v>
      </c>
    </row>
    <row r="35" spans="2:3" ht="17.45" customHeight="1" x14ac:dyDescent="0.25">
      <c r="B35" s="329">
        <v>71</v>
      </c>
      <c r="C35" s="267" t="s">
        <v>1218</v>
      </c>
    </row>
    <row r="36" spans="2:3" ht="17.45" customHeight="1" x14ac:dyDescent="0.25">
      <c r="B36" s="329">
        <v>73</v>
      </c>
      <c r="C36" s="267" t="s">
        <v>1219</v>
      </c>
    </row>
    <row r="37" spans="2:3" ht="17.45" customHeight="1" x14ac:dyDescent="0.25">
      <c r="B37" s="329">
        <v>74</v>
      </c>
      <c r="C37" s="267" t="s">
        <v>1220</v>
      </c>
    </row>
    <row r="38" spans="2:3" ht="17.45" customHeight="1" x14ac:dyDescent="0.25">
      <c r="B38" s="329">
        <v>75</v>
      </c>
      <c r="C38" s="267" t="s">
        <v>1595</v>
      </c>
    </row>
    <row r="39" spans="2:3" ht="17.45" customHeight="1" x14ac:dyDescent="0.25">
      <c r="B39" s="329">
        <v>76</v>
      </c>
      <c r="C39" s="267" t="s">
        <v>1596</v>
      </c>
    </row>
    <row r="40" spans="2:3" ht="17.45" customHeight="1" x14ac:dyDescent="0.25">
      <c r="B40" s="329">
        <v>77</v>
      </c>
      <c r="C40" s="267" t="s">
        <v>1597</v>
      </c>
    </row>
    <row r="41" spans="2:3" ht="17.45" customHeight="1" x14ac:dyDescent="0.25">
      <c r="B41" s="329">
        <v>91</v>
      </c>
      <c r="C41" s="267" t="s">
        <v>1221</v>
      </c>
    </row>
    <row r="42" spans="2:3" ht="17.45" customHeight="1" x14ac:dyDescent="0.25">
      <c r="B42" s="329">
        <v>92</v>
      </c>
      <c r="C42" s="267" t="s">
        <v>1222</v>
      </c>
    </row>
    <row r="43" spans="2:3" ht="17.45" customHeight="1" x14ac:dyDescent="0.25">
      <c r="B43" s="329">
        <v>93</v>
      </c>
      <c r="C43" s="267" t="s">
        <v>1223</v>
      </c>
    </row>
    <row r="44" spans="2:3" ht="17.45" customHeight="1" x14ac:dyDescent="0.25">
      <c r="B44" s="329">
        <v>94</v>
      </c>
      <c r="C44" s="267" t="s">
        <v>1224</v>
      </c>
    </row>
    <row r="45" spans="2:3" ht="17.45" customHeight="1" x14ac:dyDescent="0.25">
      <c r="B45" s="324">
        <v>1013</v>
      </c>
      <c r="C45" s="267" t="s">
        <v>1225</v>
      </c>
    </row>
    <row r="46" spans="2:3" ht="17.45" customHeight="1" x14ac:dyDescent="0.25">
      <c r="B46" s="324">
        <v>1018</v>
      </c>
      <c r="C46" s="267" t="s">
        <v>1226</v>
      </c>
    </row>
    <row r="47" spans="2:3" ht="17.45" customHeight="1" x14ac:dyDescent="0.25">
      <c r="B47" s="324">
        <v>1020</v>
      </c>
      <c r="C47" s="267" t="s">
        <v>1227</v>
      </c>
    </row>
    <row r="48" spans="2:3" ht="17.45" customHeight="1" x14ac:dyDescent="0.25">
      <c r="B48" s="324">
        <v>1026</v>
      </c>
      <c r="C48" s="267" t="s">
        <v>1598</v>
      </c>
    </row>
    <row r="49" spans="2:3" ht="17.45" customHeight="1" x14ac:dyDescent="0.25">
      <c r="B49" s="324">
        <v>1027</v>
      </c>
      <c r="C49" s="267" t="s">
        <v>1599</v>
      </c>
    </row>
    <row r="50" spans="2:3" ht="17.45" customHeight="1" x14ac:dyDescent="0.25">
      <c r="B50" s="324">
        <v>1028</v>
      </c>
      <c r="C50" s="267" t="s">
        <v>1600</v>
      </c>
    </row>
    <row r="51" spans="2:3" ht="17.45" customHeight="1" x14ac:dyDescent="0.25">
      <c r="B51" s="324">
        <v>1030</v>
      </c>
      <c r="C51" s="267" t="s">
        <v>1228</v>
      </c>
    </row>
    <row r="52" spans="2:3" ht="17.45" customHeight="1" x14ac:dyDescent="0.25">
      <c r="B52" s="324">
        <v>1037</v>
      </c>
      <c r="C52" s="267" t="s">
        <v>1601</v>
      </c>
    </row>
    <row r="53" spans="2:3" ht="17.45" customHeight="1" x14ac:dyDescent="0.25">
      <c r="B53" s="324">
        <v>1042</v>
      </c>
      <c r="C53" s="267" t="s">
        <v>1229</v>
      </c>
    </row>
    <row r="54" spans="2:3" ht="17.45" customHeight="1" x14ac:dyDescent="0.25">
      <c r="B54" s="324">
        <v>1043</v>
      </c>
      <c r="C54" s="267" t="s">
        <v>1230</v>
      </c>
    </row>
    <row r="55" spans="2:3" ht="17.45" customHeight="1" x14ac:dyDescent="0.25">
      <c r="B55" s="324">
        <v>1046</v>
      </c>
      <c r="C55" s="267" t="s">
        <v>1602</v>
      </c>
    </row>
    <row r="56" spans="2:3" ht="17.45" customHeight="1" x14ac:dyDescent="0.25">
      <c r="B56" s="324">
        <v>1047</v>
      </c>
      <c r="C56" s="267" t="s">
        <v>1231</v>
      </c>
    </row>
    <row r="57" spans="2:3" ht="17.45" customHeight="1" x14ac:dyDescent="0.25">
      <c r="B57" s="324">
        <v>1048</v>
      </c>
      <c r="C57" s="267" t="s">
        <v>1603</v>
      </c>
    </row>
    <row r="58" spans="2:3" ht="17.45" customHeight="1" x14ac:dyDescent="0.25">
      <c r="B58" s="324">
        <v>1050</v>
      </c>
      <c r="C58" s="267" t="s">
        <v>1604</v>
      </c>
    </row>
    <row r="59" spans="2:3" ht="17.45" customHeight="1" x14ac:dyDescent="0.25">
      <c r="B59" s="324">
        <v>1051</v>
      </c>
      <c r="C59" s="267" t="s">
        <v>1605</v>
      </c>
    </row>
    <row r="60" spans="2:3" ht="17.45" customHeight="1" x14ac:dyDescent="0.25">
      <c r="B60" s="324">
        <v>1052</v>
      </c>
      <c r="C60" s="267" t="s">
        <v>1606</v>
      </c>
    </row>
    <row r="61" spans="2:3" ht="17.45" customHeight="1" x14ac:dyDescent="0.25">
      <c r="B61" s="324">
        <v>1053</v>
      </c>
      <c r="C61" s="267" t="s">
        <v>1607</v>
      </c>
    </row>
    <row r="62" spans="2:3" ht="17.45" customHeight="1" x14ac:dyDescent="0.25">
      <c r="B62" s="324">
        <v>1055</v>
      </c>
      <c r="C62" s="267" t="s">
        <v>1608</v>
      </c>
    </row>
    <row r="63" spans="2:3" ht="17.45" customHeight="1" x14ac:dyDescent="0.25">
      <c r="B63" s="324">
        <v>1067</v>
      </c>
      <c r="C63" s="267" t="s">
        <v>1232</v>
      </c>
    </row>
    <row r="64" spans="2:3" ht="17.45" customHeight="1" x14ac:dyDescent="0.25">
      <c r="B64" s="324">
        <v>1084</v>
      </c>
      <c r="C64" s="267" t="s">
        <v>1233</v>
      </c>
    </row>
    <row r="65" spans="2:3" ht="17.45" customHeight="1" x14ac:dyDescent="0.25">
      <c r="B65" s="324">
        <v>1085</v>
      </c>
      <c r="C65" s="267" t="s">
        <v>1609</v>
      </c>
    </row>
    <row r="66" spans="2:3" ht="17.45" customHeight="1" x14ac:dyDescent="0.25">
      <c r="B66" s="324">
        <v>1086</v>
      </c>
      <c r="C66" s="267" t="s">
        <v>1234</v>
      </c>
    </row>
    <row r="67" spans="2:3" ht="17.45" customHeight="1" x14ac:dyDescent="0.25">
      <c r="B67" s="324">
        <v>1087</v>
      </c>
      <c r="C67" s="267" t="s">
        <v>1235</v>
      </c>
    </row>
    <row r="68" spans="2:3" ht="17.45" customHeight="1" x14ac:dyDescent="0.25">
      <c r="B68" s="324">
        <v>1088</v>
      </c>
      <c r="C68" s="267" t="s">
        <v>1610</v>
      </c>
    </row>
    <row r="69" spans="2:3" ht="17.45" customHeight="1" x14ac:dyDescent="0.25">
      <c r="B69" s="324">
        <v>1089</v>
      </c>
      <c r="C69" s="267" t="s">
        <v>1236</v>
      </c>
    </row>
    <row r="70" spans="2:3" ht="17.45" customHeight="1" x14ac:dyDescent="0.25">
      <c r="B70" s="324">
        <v>1090</v>
      </c>
      <c r="C70" s="267" t="s">
        <v>1611</v>
      </c>
    </row>
    <row r="71" spans="2:3" ht="17.45" customHeight="1" x14ac:dyDescent="0.25">
      <c r="B71" s="324">
        <v>1091</v>
      </c>
      <c r="C71" s="267" t="s">
        <v>1612</v>
      </c>
    </row>
    <row r="72" spans="2:3" ht="17.45" customHeight="1" x14ac:dyDescent="0.25">
      <c r="B72" s="324">
        <v>1092</v>
      </c>
      <c r="C72" s="267" t="s">
        <v>1613</v>
      </c>
    </row>
    <row r="73" spans="2:3" ht="17.45" customHeight="1" x14ac:dyDescent="0.25">
      <c r="B73" s="324">
        <v>1095</v>
      </c>
      <c r="C73" s="267" t="s">
        <v>1237</v>
      </c>
    </row>
    <row r="74" spans="2:3" ht="17.45" customHeight="1" x14ac:dyDescent="0.25">
      <c r="B74" s="324">
        <v>1096</v>
      </c>
      <c r="C74" s="267" t="s">
        <v>1238</v>
      </c>
    </row>
    <row r="75" spans="2:3" ht="17.45" customHeight="1" x14ac:dyDescent="0.25">
      <c r="B75" s="324">
        <v>3024</v>
      </c>
      <c r="C75" s="267" t="s">
        <v>1239</v>
      </c>
    </row>
    <row r="76" spans="2:3" ht="17.45" customHeight="1" x14ac:dyDescent="0.25">
      <c r="B76" s="324">
        <v>3061</v>
      </c>
      <c r="C76" s="267" t="s">
        <v>1240</v>
      </c>
    </row>
    <row r="77" spans="2:3" ht="17.45" customHeight="1" x14ac:dyDescent="0.25">
      <c r="B77" s="324">
        <v>3073</v>
      </c>
      <c r="C77" s="267" t="s">
        <v>1241</v>
      </c>
    </row>
    <row r="78" spans="2:3" ht="17.45" customHeight="1" x14ac:dyDescent="0.25">
      <c r="B78" s="324">
        <v>3074</v>
      </c>
      <c r="C78" s="267" t="s">
        <v>1242</v>
      </c>
    </row>
    <row r="79" spans="2:3" ht="17.45" customHeight="1" x14ac:dyDescent="0.25">
      <c r="B79" s="324">
        <v>3076</v>
      </c>
      <c r="C79" s="267" t="s">
        <v>1243</v>
      </c>
    </row>
    <row r="80" spans="2:3" ht="17.45" customHeight="1" x14ac:dyDescent="0.25">
      <c r="B80" s="324">
        <v>3077</v>
      </c>
      <c r="C80" s="267" t="s">
        <v>1244</v>
      </c>
    </row>
    <row r="81" spans="2:3" ht="17.45" customHeight="1" x14ac:dyDescent="0.25">
      <c r="B81" s="324">
        <v>3078</v>
      </c>
      <c r="C81" s="267" t="s">
        <v>1245</v>
      </c>
    </row>
    <row r="82" spans="2:3" ht="17.45" customHeight="1" x14ac:dyDescent="0.25">
      <c r="B82" s="324">
        <v>3080</v>
      </c>
      <c r="C82" s="267" t="s">
        <v>1246</v>
      </c>
    </row>
    <row r="83" spans="2:3" ht="17.45" customHeight="1" x14ac:dyDescent="0.25">
      <c r="B83" s="324">
        <v>3099</v>
      </c>
      <c r="C83" s="267" t="s">
        <v>1247</v>
      </c>
    </row>
    <row r="84" spans="2:3" ht="17.45" customHeight="1" x14ac:dyDescent="0.25">
      <c r="B84" s="324">
        <v>4001</v>
      </c>
      <c r="C84" s="267" t="s">
        <v>1248</v>
      </c>
    </row>
    <row r="85" spans="2:3" ht="17.45" customHeight="1" x14ac:dyDescent="0.25">
      <c r="B85" s="324">
        <v>4003</v>
      </c>
      <c r="C85" s="267" t="s">
        <v>1249</v>
      </c>
    </row>
    <row r="86" spans="2:3" ht="17.45" customHeight="1" x14ac:dyDescent="0.25">
      <c r="B86" s="324">
        <v>4004</v>
      </c>
      <c r="C86" s="267" t="s">
        <v>1250</v>
      </c>
    </row>
    <row r="87" spans="2:3" ht="17.45" customHeight="1" x14ac:dyDescent="0.25">
      <c r="B87" s="324">
        <v>4005</v>
      </c>
      <c r="C87" s="267" t="s">
        <v>1251</v>
      </c>
    </row>
    <row r="88" spans="2:3" ht="17.45" customHeight="1" x14ac:dyDescent="0.25">
      <c r="B88" s="324">
        <v>4006</v>
      </c>
      <c r="C88" s="267" t="s">
        <v>1252</v>
      </c>
    </row>
    <row r="89" spans="2:3" ht="17.45" customHeight="1" x14ac:dyDescent="0.25">
      <c r="B89" s="324">
        <v>4007</v>
      </c>
      <c r="C89" s="267" t="s">
        <v>1253</v>
      </c>
    </row>
    <row r="90" spans="2:3" ht="17.45" customHeight="1" x14ac:dyDescent="0.25">
      <c r="B90" s="324">
        <v>4008</v>
      </c>
      <c r="C90" s="267" t="s">
        <v>1254</v>
      </c>
    </row>
    <row r="91" spans="2:3" ht="17.45" customHeight="1" x14ac:dyDescent="0.25">
      <c r="B91" s="324">
        <v>4010</v>
      </c>
      <c r="C91" s="267" t="s">
        <v>1255</v>
      </c>
    </row>
    <row r="92" spans="2:3" ht="17.45" customHeight="1" x14ac:dyDescent="0.25">
      <c r="B92" s="324">
        <v>4011</v>
      </c>
      <c r="C92" s="267" t="s">
        <v>1614</v>
      </c>
    </row>
    <row r="93" spans="2:3" ht="17.45" customHeight="1" x14ac:dyDescent="0.25">
      <c r="B93" s="324">
        <v>4012</v>
      </c>
      <c r="C93" s="267" t="s">
        <v>1256</v>
      </c>
    </row>
    <row r="94" spans="2:3" ht="17.45" customHeight="1" x14ac:dyDescent="0.25">
      <c r="B94" s="324">
        <v>4014</v>
      </c>
      <c r="C94" s="267" t="s">
        <v>1257</v>
      </c>
    </row>
    <row r="95" spans="2:3" ht="17.45" customHeight="1" x14ac:dyDescent="0.25">
      <c r="B95" s="324">
        <v>4016</v>
      </c>
      <c r="C95" s="267" t="s">
        <v>1258</v>
      </c>
    </row>
    <row r="96" spans="2:3" ht="17.45" customHeight="1" x14ac:dyDescent="0.25">
      <c r="B96" s="324">
        <v>4021</v>
      </c>
      <c r="C96" s="267" t="s">
        <v>1259</v>
      </c>
    </row>
    <row r="97" spans="2:3" ht="17.45" customHeight="1" x14ac:dyDescent="0.25">
      <c r="B97" s="324">
        <v>4030</v>
      </c>
      <c r="C97" s="267" t="s">
        <v>1615</v>
      </c>
    </row>
    <row r="98" spans="2:3" ht="17.45" customHeight="1" x14ac:dyDescent="0.25">
      <c r="B98" s="324">
        <v>4034</v>
      </c>
      <c r="C98" s="267" t="s">
        <v>1260</v>
      </c>
    </row>
    <row r="99" spans="2:3" ht="17.45" customHeight="1" x14ac:dyDescent="0.25">
      <c r="B99" s="324">
        <v>4035</v>
      </c>
      <c r="C99" s="267" t="s">
        <v>1616</v>
      </c>
    </row>
    <row r="100" spans="2:3" ht="17.45" customHeight="1" x14ac:dyDescent="0.25">
      <c r="B100" s="324">
        <v>4036</v>
      </c>
      <c r="C100" s="267" t="s">
        <v>1617</v>
      </c>
    </row>
    <row r="101" spans="2:3" ht="17.45" customHeight="1" x14ac:dyDescent="0.25">
      <c r="B101" s="324">
        <v>4037</v>
      </c>
      <c r="C101" s="267" t="s">
        <v>1618</v>
      </c>
    </row>
    <row r="102" spans="2:3" ht="17.45" customHeight="1" x14ac:dyDescent="0.25">
      <c r="B102" s="324">
        <v>4040</v>
      </c>
      <c r="C102" s="267" t="s">
        <v>1261</v>
      </c>
    </row>
    <row r="103" spans="2:3" ht="17.45" customHeight="1" x14ac:dyDescent="0.25">
      <c r="B103" s="324">
        <v>4041</v>
      </c>
      <c r="C103" s="267" t="s">
        <v>1262</v>
      </c>
    </row>
    <row r="104" spans="2:3" ht="17.45" customHeight="1" x14ac:dyDescent="0.25">
      <c r="B104" s="324">
        <v>4042</v>
      </c>
      <c r="C104" s="267" t="s">
        <v>1619</v>
      </c>
    </row>
    <row r="105" spans="2:3" ht="17.45" customHeight="1" x14ac:dyDescent="0.25">
      <c r="B105" s="324">
        <v>4043</v>
      </c>
      <c r="C105" s="267" t="s">
        <v>1263</v>
      </c>
    </row>
    <row r="106" spans="2:3" ht="17.45" customHeight="1" x14ac:dyDescent="0.25">
      <c r="B106" s="324">
        <v>4044</v>
      </c>
      <c r="C106" s="267" t="s">
        <v>1264</v>
      </c>
    </row>
    <row r="107" spans="2:3" ht="17.45" customHeight="1" x14ac:dyDescent="0.25">
      <c r="B107" s="324">
        <v>4046</v>
      </c>
      <c r="C107" s="267" t="s">
        <v>1265</v>
      </c>
    </row>
    <row r="108" spans="2:3" ht="17.45" customHeight="1" x14ac:dyDescent="0.25">
      <c r="B108" s="324">
        <v>4047</v>
      </c>
      <c r="C108" s="267" t="s">
        <v>1266</v>
      </c>
    </row>
    <row r="109" spans="2:3" ht="17.45" customHeight="1" x14ac:dyDescent="0.25">
      <c r="B109" s="324">
        <v>4048</v>
      </c>
      <c r="C109" s="267" t="s">
        <v>1620</v>
      </c>
    </row>
    <row r="110" spans="2:3" ht="17.45" customHeight="1" x14ac:dyDescent="0.25">
      <c r="B110" s="324">
        <v>4049</v>
      </c>
      <c r="C110" s="267" t="s">
        <v>1621</v>
      </c>
    </row>
    <row r="111" spans="2:3" ht="17.45" customHeight="1" x14ac:dyDescent="0.25">
      <c r="B111" s="324">
        <v>4050</v>
      </c>
      <c r="C111" s="267" t="s">
        <v>1267</v>
      </c>
    </row>
    <row r="112" spans="2:3" ht="17.45" customHeight="1" x14ac:dyDescent="0.25">
      <c r="B112" s="324">
        <v>4060</v>
      </c>
      <c r="C112" s="267" t="s">
        <v>1268</v>
      </c>
    </row>
    <row r="113" spans="2:3" ht="17.45" customHeight="1" x14ac:dyDescent="0.25">
      <c r="B113" s="324">
        <v>4061</v>
      </c>
      <c r="C113" s="267" t="s">
        <v>1269</v>
      </c>
    </row>
    <row r="114" spans="2:3" ht="17.45" customHeight="1" x14ac:dyDescent="0.25">
      <c r="B114" s="324">
        <v>4063</v>
      </c>
      <c r="C114" s="267" t="s">
        <v>1270</v>
      </c>
    </row>
    <row r="115" spans="2:3" ht="17.45" customHeight="1" x14ac:dyDescent="0.25">
      <c r="B115" s="324">
        <v>4070</v>
      </c>
      <c r="C115" s="267" t="s">
        <v>1622</v>
      </c>
    </row>
    <row r="116" spans="2:3" ht="17.45" customHeight="1" x14ac:dyDescent="0.25">
      <c r="B116" s="324">
        <v>4072</v>
      </c>
      <c r="C116" s="267" t="s">
        <v>1271</v>
      </c>
    </row>
    <row r="117" spans="2:3" ht="17.45" customHeight="1" x14ac:dyDescent="0.25">
      <c r="B117" s="324">
        <v>4073</v>
      </c>
      <c r="C117" s="267" t="s">
        <v>1272</v>
      </c>
    </row>
    <row r="118" spans="2:3" ht="17.45" customHeight="1" x14ac:dyDescent="0.25">
      <c r="B118" s="324">
        <v>4074</v>
      </c>
      <c r="C118" s="267" t="s">
        <v>1273</v>
      </c>
    </row>
    <row r="119" spans="2:3" ht="17.45" customHeight="1" x14ac:dyDescent="0.25">
      <c r="B119" s="324">
        <v>4077</v>
      </c>
      <c r="C119" s="267" t="s">
        <v>1274</v>
      </c>
    </row>
    <row r="120" spans="2:3" ht="17.45" customHeight="1" x14ac:dyDescent="0.25">
      <c r="B120" s="324">
        <v>4078</v>
      </c>
      <c r="C120" s="267" t="s">
        <v>1275</v>
      </c>
    </row>
    <row r="121" spans="2:3" ht="17.45" customHeight="1" x14ac:dyDescent="0.25">
      <c r="B121" s="324">
        <v>4079</v>
      </c>
      <c r="C121" s="267" t="s">
        <v>1276</v>
      </c>
    </row>
    <row r="122" spans="2:3" ht="17.45" customHeight="1" x14ac:dyDescent="0.25">
      <c r="B122" s="324">
        <v>4080</v>
      </c>
      <c r="C122" s="267" t="s">
        <v>1277</v>
      </c>
    </row>
    <row r="123" spans="2:3" ht="17.45" customHeight="1" x14ac:dyDescent="0.25">
      <c r="B123" s="324">
        <v>4081</v>
      </c>
      <c r="C123" s="267" t="s">
        <v>1623</v>
      </c>
    </row>
    <row r="124" spans="2:3" ht="17.45" customHeight="1" x14ac:dyDescent="0.25">
      <c r="B124" s="324">
        <v>4101</v>
      </c>
      <c r="C124" s="267" t="s">
        <v>1624</v>
      </c>
    </row>
    <row r="125" spans="2:3" ht="17.45" customHeight="1" x14ac:dyDescent="0.25">
      <c r="B125" s="324">
        <v>4103</v>
      </c>
      <c r="C125" s="267" t="s">
        <v>1625</v>
      </c>
    </row>
    <row r="126" spans="2:3" ht="17.45" customHeight="1" x14ac:dyDescent="0.25">
      <c r="B126" s="324">
        <v>4107</v>
      </c>
      <c r="C126" s="267" t="s">
        <v>1626</v>
      </c>
    </row>
    <row r="127" spans="2:3" ht="17.45" customHeight="1" x14ac:dyDescent="0.25">
      <c r="B127" s="324">
        <v>4110</v>
      </c>
      <c r="C127" s="267" t="s">
        <v>1627</v>
      </c>
    </row>
    <row r="128" spans="2:3" ht="17.45" customHeight="1" x14ac:dyDescent="0.25">
      <c r="B128" s="324">
        <v>4112</v>
      </c>
      <c r="C128" s="267" t="s">
        <v>1628</v>
      </c>
    </row>
    <row r="129" spans="2:3" ht="17.45" customHeight="1" x14ac:dyDescent="0.25">
      <c r="B129" s="324">
        <v>4114</v>
      </c>
      <c r="C129" s="267" t="s">
        <v>1629</v>
      </c>
    </row>
    <row r="130" spans="2:3" ht="17.45" customHeight="1" x14ac:dyDescent="0.25">
      <c r="B130" s="324">
        <v>4115</v>
      </c>
      <c r="C130" s="267" t="s">
        <v>1630</v>
      </c>
    </row>
    <row r="131" spans="2:3" ht="17.45" customHeight="1" x14ac:dyDescent="0.25">
      <c r="B131" s="324">
        <v>4121</v>
      </c>
      <c r="C131" s="267" t="s">
        <v>1631</v>
      </c>
    </row>
    <row r="132" spans="2:3" ht="17.45" customHeight="1" x14ac:dyDescent="0.25">
      <c r="B132" s="324">
        <v>4122</v>
      </c>
      <c r="C132" s="267" t="s">
        <v>1632</v>
      </c>
    </row>
    <row r="133" spans="2:3" ht="17.45" customHeight="1" x14ac:dyDescent="0.25">
      <c r="B133" s="324">
        <v>4123</v>
      </c>
      <c r="C133" s="267" t="s">
        <v>1633</v>
      </c>
    </row>
    <row r="134" spans="2:3" ht="17.45" customHeight="1" x14ac:dyDescent="0.25">
      <c r="B134" s="324">
        <v>4124</v>
      </c>
      <c r="C134" s="267" t="s">
        <v>1634</v>
      </c>
    </row>
    <row r="135" spans="2:3" ht="17.45" customHeight="1" x14ac:dyDescent="0.25">
      <c r="B135" s="324">
        <v>4125</v>
      </c>
      <c r="C135" s="267" t="s">
        <v>1635</v>
      </c>
    </row>
    <row r="136" spans="2:3" ht="17.45" customHeight="1" x14ac:dyDescent="0.25">
      <c r="B136" s="324">
        <v>4126</v>
      </c>
      <c r="C136" s="267" t="s">
        <v>1636</v>
      </c>
    </row>
    <row r="137" spans="2:3" ht="17.45" customHeight="1" x14ac:dyDescent="0.25">
      <c r="B137" s="324">
        <v>4127</v>
      </c>
      <c r="C137" s="267" t="s">
        <v>1637</v>
      </c>
    </row>
    <row r="138" spans="2:3" ht="17.45" customHeight="1" x14ac:dyDescent="0.25">
      <c r="B138" s="324">
        <v>4128</v>
      </c>
      <c r="C138" s="267" t="s">
        <v>1638</v>
      </c>
    </row>
    <row r="139" spans="2:3" ht="17.45" customHeight="1" x14ac:dyDescent="0.25">
      <c r="B139" s="324">
        <v>4130</v>
      </c>
      <c r="C139" s="267" t="s">
        <v>1639</v>
      </c>
    </row>
    <row r="140" spans="2:3" ht="17.45" customHeight="1" x14ac:dyDescent="0.25">
      <c r="B140" s="324">
        <v>4140</v>
      </c>
      <c r="C140" s="267" t="s">
        <v>1640</v>
      </c>
    </row>
    <row r="141" spans="2:3" ht="17.45" customHeight="1" x14ac:dyDescent="0.25">
      <c r="B141" s="324">
        <v>5015</v>
      </c>
      <c r="C141" s="267" t="s">
        <v>1641</v>
      </c>
    </row>
    <row r="142" spans="2:3" ht="17.45" customHeight="1" x14ac:dyDescent="0.25">
      <c r="B142" s="324">
        <v>5030</v>
      </c>
      <c r="C142" s="267" t="s">
        <v>1642</v>
      </c>
    </row>
    <row r="143" spans="2:3" ht="17.45" customHeight="1" x14ac:dyDescent="0.25">
      <c r="B143" s="324">
        <v>5569</v>
      </c>
      <c r="C143" s="267" t="s">
        <v>1643</v>
      </c>
    </row>
    <row r="144" spans="2:3" ht="17.45" customHeight="1" x14ac:dyDescent="0.25">
      <c r="B144" s="324">
        <v>9000</v>
      </c>
      <c r="C144" s="267" t="s">
        <v>1644</v>
      </c>
    </row>
    <row r="145" spans="2:3" ht="17.45" customHeight="1" x14ac:dyDescent="0.25">
      <c r="B145" s="324">
        <v>9001</v>
      </c>
      <c r="C145" s="267" t="s">
        <v>1278</v>
      </c>
    </row>
    <row r="146" spans="2:3" ht="17.45" customHeight="1" x14ac:dyDescent="0.25">
      <c r="B146" s="324">
        <v>9002</v>
      </c>
      <c r="C146" s="267" t="s">
        <v>1279</v>
      </c>
    </row>
    <row r="147" spans="2:3" ht="17.45" customHeight="1" x14ac:dyDescent="0.25">
      <c r="B147" s="324">
        <v>9003</v>
      </c>
      <c r="C147" s="267" t="s">
        <v>1280</v>
      </c>
    </row>
    <row r="148" spans="2:3" ht="17.45" customHeight="1" x14ac:dyDescent="0.25">
      <c r="B148" s="324">
        <v>9004</v>
      </c>
      <c r="C148" s="267" t="s">
        <v>1281</v>
      </c>
    </row>
    <row r="149" spans="2:3" ht="17.45" customHeight="1" x14ac:dyDescent="0.25">
      <c r="B149" s="324">
        <v>9005</v>
      </c>
      <c r="C149" s="267" t="s">
        <v>1645</v>
      </c>
    </row>
    <row r="150" spans="2:3" ht="17.45" customHeight="1" x14ac:dyDescent="0.25">
      <c r="B150" s="324">
        <v>9006</v>
      </c>
      <c r="C150" s="267" t="s">
        <v>1282</v>
      </c>
    </row>
    <row r="151" spans="2:3" ht="17.45" customHeight="1" x14ac:dyDescent="0.25">
      <c r="B151" s="324">
        <v>9007</v>
      </c>
      <c r="C151" s="267" t="s">
        <v>1283</v>
      </c>
    </row>
    <row r="152" spans="2:3" ht="17.45" customHeight="1" x14ac:dyDescent="0.25">
      <c r="B152" s="324">
        <v>9008</v>
      </c>
      <c r="C152" s="267" t="s">
        <v>1284</v>
      </c>
    </row>
    <row r="153" spans="2:3" ht="17.45" customHeight="1" x14ac:dyDescent="0.25">
      <c r="B153" s="324">
        <v>9009</v>
      </c>
      <c r="C153" s="267" t="s">
        <v>1285</v>
      </c>
    </row>
    <row r="154" spans="2:3" ht="17.45" customHeight="1" x14ac:dyDescent="0.25">
      <c r="B154" s="324">
        <v>9010</v>
      </c>
      <c r="C154" s="267" t="s">
        <v>1286</v>
      </c>
    </row>
    <row r="155" spans="2:3" ht="17.45" customHeight="1" x14ac:dyDescent="0.25">
      <c r="B155" s="324">
        <v>9011</v>
      </c>
      <c r="C155" s="267" t="s">
        <v>1287</v>
      </c>
    </row>
    <row r="156" spans="2:3" ht="17.45" customHeight="1" x14ac:dyDescent="0.25">
      <c r="B156" s="324">
        <v>9012</v>
      </c>
      <c r="C156" s="267" t="s">
        <v>1288</v>
      </c>
    </row>
    <row r="157" spans="2:3" ht="17.45" customHeight="1" x14ac:dyDescent="0.25">
      <c r="B157" s="324">
        <v>9013</v>
      </c>
      <c r="C157" s="267" t="s">
        <v>1289</v>
      </c>
    </row>
    <row r="158" spans="2:3" ht="17.45" customHeight="1" x14ac:dyDescent="0.25">
      <c r="B158" s="324">
        <v>9014</v>
      </c>
      <c r="C158" s="267" t="s">
        <v>1290</v>
      </c>
    </row>
    <row r="159" spans="2:3" ht="17.45" customHeight="1" x14ac:dyDescent="0.25">
      <c r="B159" s="324">
        <v>9015</v>
      </c>
      <c r="C159" s="267" t="s">
        <v>1646</v>
      </c>
    </row>
    <row r="160" spans="2:3" ht="17.45" customHeight="1" x14ac:dyDescent="0.25">
      <c r="B160" s="324">
        <v>9016</v>
      </c>
      <c r="C160" s="267" t="s">
        <v>1291</v>
      </c>
    </row>
    <row r="161" spans="2:3" ht="17.45" customHeight="1" x14ac:dyDescent="0.25">
      <c r="B161" s="324">
        <v>9017</v>
      </c>
      <c r="C161" s="267" t="s">
        <v>1292</v>
      </c>
    </row>
    <row r="162" spans="2:3" ht="17.45" customHeight="1" x14ac:dyDescent="0.25">
      <c r="B162" s="324">
        <v>9018</v>
      </c>
      <c r="C162" s="267" t="s">
        <v>1293</v>
      </c>
    </row>
    <row r="163" spans="2:3" ht="17.45" customHeight="1" x14ac:dyDescent="0.25">
      <c r="B163" s="324">
        <v>9019</v>
      </c>
      <c r="C163" s="267" t="s">
        <v>1647</v>
      </c>
    </row>
    <row r="164" spans="2:3" ht="17.45" customHeight="1" x14ac:dyDescent="0.25">
      <c r="B164" s="324">
        <v>9020</v>
      </c>
      <c r="C164" s="267" t="s">
        <v>1648</v>
      </c>
    </row>
    <row r="165" spans="2:3" ht="17.45" customHeight="1" x14ac:dyDescent="0.25">
      <c r="B165" s="324">
        <v>9021</v>
      </c>
      <c r="C165" s="267" t="s">
        <v>1649</v>
      </c>
    </row>
    <row r="166" spans="2:3" ht="17.45" customHeight="1" x14ac:dyDescent="0.25">
      <c r="B166" s="324">
        <v>9022</v>
      </c>
      <c r="C166" s="267" t="s">
        <v>1294</v>
      </c>
    </row>
    <row r="167" spans="2:3" ht="17.45" customHeight="1" x14ac:dyDescent="0.25">
      <c r="B167" s="324">
        <v>9023</v>
      </c>
      <c r="C167" s="267" t="s">
        <v>1295</v>
      </c>
    </row>
    <row r="168" spans="2:3" ht="17.45" customHeight="1" x14ac:dyDescent="0.25">
      <c r="B168" s="324">
        <v>9024</v>
      </c>
      <c r="C168" s="267" t="s">
        <v>1296</v>
      </c>
    </row>
    <row r="169" spans="2:3" ht="17.45" customHeight="1" x14ac:dyDescent="0.25">
      <c r="B169" s="330">
        <v>9025</v>
      </c>
      <c r="C169" s="331" t="s">
        <v>1297</v>
      </c>
    </row>
    <row r="170" spans="2:3" ht="15" x14ac:dyDescent="0.25">
      <c r="B170" s="332">
        <v>9026</v>
      </c>
      <c r="C170" s="333" t="s">
        <v>1298</v>
      </c>
    </row>
    <row r="171" spans="2:3" ht="15" x14ac:dyDescent="0.25">
      <c r="B171" s="324">
        <v>9027</v>
      </c>
      <c r="C171" s="267" t="s">
        <v>1650</v>
      </c>
    </row>
    <row r="172" spans="2:3" ht="15" x14ac:dyDescent="0.25">
      <c r="B172" s="324">
        <v>9028</v>
      </c>
      <c r="C172" s="267" t="s">
        <v>1299</v>
      </c>
    </row>
    <row r="173" spans="2:3" ht="15" x14ac:dyDescent="0.25">
      <c r="B173" s="330">
        <v>9029</v>
      </c>
      <c r="C173" s="331" t="s">
        <v>1300</v>
      </c>
    </row>
    <row r="174" spans="2:3" ht="15" x14ac:dyDescent="0.25">
      <c r="B174" s="332">
        <v>9030</v>
      </c>
      <c r="C174" s="333" t="s">
        <v>1301</v>
      </c>
    </row>
    <row r="175" spans="2:3" ht="15" x14ac:dyDescent="0.25">
      <c r="B175" s="324">
        <v>9031</v>
      </c>
      <c r="C175" s="267" t="s">
        <v>1302</v>
      </c>
    </row>
    <row r="176" spans="2:3" ht="15" x14ac:dyDescent="0.25">
      <c r="B176" s="324">
        <v>9032</v>
      </c>
      <c r="C176" s="267" t="s">
        <v>1303</v>
      </c>
    </row>
    <row r="177" spans="2:3" ht="15" x14ac:dyDescent="0.25">
      <c r="B177" s="330">
        <v>9033</v>
      </c>
      <c r="C177" s="331" t="s">
        <v>1651</v>
      </c>
    </row>
    <row r="178" spans="2:3" ht="15" x14ac:dyDescent="0.25">
      <c r="B178" s="332">
        <v>9034</v>
      </c>
      <c r="C178" s="333" t="s">
        <v>1304</v>
      </c>
    </row>
    <row r="179" spans="2:3" ht="15" x14ac:dyDescent="0.25">
      <c r="B179" s="324">
        <v>9035</v>
      </c>
      <c r="C179" s="267" t="s">
        <v>1305</v>
      </c>
    </row>
    <row r="180" spans="2:3" ht="15" x14ac:dyDescent="0.25">
      <c r="B180" s="324">
        <v>9036</v>
      </c>
      <c r="C180" s="267" t="s">
        <v>1306</v>
      </c>
    </row>
    <row r="181" spans="2:3" ht="15" x14ac:dyDescent="0.25">
      <c r="B181" s="330">
        <v>9037</v>
      </c>
      <c r="C181" s="331" t="s">
        <v>1307</v>
      </c>
    </row>
    <row r="182" spans="2:3" ht="15" x14ac:dyDescent="0.25">
      <c r="B182" s="332">
        <v>9038</v>
      </c>
      <c r="C182" s="333" t="s">
        <v>1308</v>
      </c>
    </row>
    <row r="183" spans="2:3" ht="15" x14ac:dyDescent="0.25">
      <c r="B183" s="324">
        <v>9039</v>
      </c>
      <c r="C183" s="267" t="s">
        <v>1309</v>
      </c>
    </row>
    <row r="184" spans="2:3" ht="15" x14ac:dyDescent="0.25">
      <c r="B184" s="324">
        <v>9040</v>
      </c>
      <c r="C184" s="267" t="s">
        <v>1310</v>
      </c>
    </row>
    <row r="185" spans="2:3" ht="15" x14ac:dyDescent="0.25">
      <c r="B185" s="330">
        <v>9041</v>
      </c>
      <c r="C185" s="331" t="s">
        <v>1311</v>
      </c>
    </row>
    <row r="186" spans="2:3" ht="15" x14ac:dyDescent="0.25">
      <c r="B186" s="332">
        <v>9042</v>
      </c>
      <c r="C186" s="333" t="s">
        <v>1312</v>
      </c>
    </row>
    <row r="187" spans="2:3" ht="15" x14ac:dyDescent="0.25">
      <c r="B187" s="324">
        <v>9043</v>
      </c>
      <c r="C187" s="267" t="s">
        <v>1652</v>
      </c>
    </row>
    <row r="188" spans="2:3" ht="15" x14ac:dyDescent="0.25">
      <c r="B188" s="324">
        <v>9044</v>
      </c>
      <c r="C188" s="267" t="s">
        <v>1653</v>
      </c>
    </row>
    <row r="189" spans="2:3" ht="15" x14ac:dyDescent="0.25">
      <c r="B189" s="330">
        <v>9045</v>
      </c>
      <c r="C189" s="331" t="s">
        <v>1313</v>
      </c>
    </row>
    <row r="190" spans="2:3" ht="15" x14ac:dyDescent="0.25">
      <c r="B190" s="332">
        <v>9046</v>
      </c>
      <c r="C190" s="333" t="s">
        <v>1654</v>
      </c>
    </row>
    <row r="191" spans="2:3" ht="15" x14ac:dyDescent="0.25">
      <c r="B191" s="324">
        <v>9047</v>
      </c>
      <c r="C191" s="267" t="s">
        <v>1266</v>
      </c>
    </row>
    <row r="192" spans="2:3" ht="15" x14ac:dyDescent="0.25">
      <c r="B192" s="324">
        <v>9048</v>
      </c>
      <c r="C192" s="267" t="s">
        <v>1655</v>
      </c>
    </row>
    <row r="193" spans="2:3" ht="15" x14ac:dyDescent="0.25">
      <c r="B193" s="330">
        <v>9049</v>
      </c>
      <c r="C193" s="331" t="s">
        <v>1656</v>
      </c>
    </row>
    <row r="194" spans="2:3" ht="15" x14ac:dyDescent="0.25">
      <c r="B194" s="332">
        <v>9050</v>
      </c>
      <c r="C194" s="333" t="s">
        <v>1657</v>
      </c>
    </row>
    <row r="195" spans="2:3" ht="15" x14ac:dyDescent="0.25">
      <c r="B195" s="324">
        <v>9051</v>
      </c>
      <c r="C195" s="267" t="s">
        <v>1314</v>
      </c>
    </row>
    <row r="196" spans="2:3" ht="15" x14ac:dyDescent="0.25">
      <c r="B196" s="324">
        <v>9052</v>
      </c>
      <c r="C196" s="267" t="s">
        <v>1315</v>
      </c>
    </row>
    <row r="197" spans="2:3" ht="15" x14ac:dyDescent="0.25">
      <c r="B197" s="330">
        <v>9053</v>
      </c>
      <c r="C197" s="331" t="s">
        <v>1658</v>
      </c>
    </row>
    <row r="198" spans="2:3" ht="15" x14ac:dyDescent="0.25">
      <c r="B198" s="332">
        <v>9054</v>
      </c>
      <c r="C198" s="333" t="s">
        <v>1316</v>
      </c>
    </row>
    <row r="199" spans="2:3" ht="15" x14ac:dyDescent="0.25">
      <c r="B199" s="324">
        <v>9055</v>
      </c>
      <c r="C199" s="267" t="s">
        <v>1317</v>
      </c>
    </row>
    <row r="200" spans="2:3" ht="15" x14ac:dyDescent="0.25">
      <c r="B200" s="324">
        <v>9056</v>
      </c>
      <c r="C200" s="267" t="s">
        <v>1659</v>
      </c>
    </row>
    <row r="201" spans="2:3" ht="15" x14ac:dyDescent="0.25">
      <c r="B201" s="330">
        <v>9057</v>
      </c>
      <c r="C201" s="331" t="s">
        <v>1660</v>
      </c>
    </row>
    <row r="202" spans="2:3" ht="15" x14ac:dyDescent="0.25">
      <c r="B202" s="332">
        <v>9058</v>
      </c>
      <c r="C202" s="333" t="s">
        <v>1318</v>
      </c>
    </row>
    <row r="203" spans="2:3" ht="15" x14ac:dyDescent="0.25">
      <c r="B203" s="324">
        <v>9059</v>
      </c>
      <c r="C203" s="267" t="s">
        <v>1319</v>
      </c>
    </row>
    <row r="204" spans="2:3" ht="15" x14ac:dyDescent="0.25">
      <c r="B204" s="324">
        <v>9060</v>
      </c>
      <c r="C204" s="267" t="s">
        <v>1320</v>
      </c>
    </row>
    <row r="205" spans="2:3" ht="15" x14ac:dyDescent="0.25">
      <c r="B205" s="330">
        <v>9061</v>
      </c>
      <c r="C205" s="331" t="s">
        <v>1321</v>
      </c>
    </row>
    <row r="206" spans="2:3" ht="15" x14ac:dyDescent="0.25">
      <c r="B206" s="332">
        <v>9062</v>
      </c>
      <c r="C206" s="333" t="s">
        <v>1661</v>
      </c>
    </row>
    <row r="207" spans="2:3" ht="15" x14ac:dyDescent="0.25">
      <c r="B207" s="324">
        <v>9063</v>
      </c>
      <c r="C207" s="267" t="s">
        <v>1662</v>
      </c>
    </row>
    <row r="208" spans="2:3" ht="15" x14ac:dyDescent="0.25">
      <c r="B208" s="324">
        <v>9064</v>
      </c>
      <c r="C208" s="267" t="s">
        <v>1322</v>
      </c>
    </row>
    <row r="209" spans="2:3" ht="15" x14ac:dyDescent="0.25">
      <c r="B209" s="330">
        <v>9065</v>
      </c>
      <c r="C209" s="331" t="s">
        <v>1323</v>
      </c>
    </row>
    <row r="210" spans="2:3" ht="15" x14ac:dyDescent="0.25">
      <c r="B210" s="332">
        <v>9066</v>
      </c>
      <c r="C210" s="333" t="s">
        <v>1324</v>
      </c>
    </row>
    <row r="211" spans="2:3" ht="15" x14ac:dyDescent="0.25">
      <c r="B211" s="324">
        <v>9067</v>
      </c>
      <c r="C211" s="267" t="s">
        <v>1663</v>
      </c>
    </row>
    <row r="212" spans="2:3" ht="15" x14ac:dyDescent="0.25">
      <c r="B212" s="324">
        <v>9068</v>
      </c>
      <c r="C212" s="267" t="s">
        <v>1325</v>
      </c>
    </row>
    <row r="213" spans="2:3" ht="15" x14ac:dyDescent="0.25">
      <c r="B213" s="330">
        <v>9069</v>
      </c>
      <c r="C213" s="331" t="s">
        <v>1326</v>
      </c>
    </row>
    <row r="214" spans="2:3" ht="15" x14ac:dyDescent="0.25">
      <c r="B214" s="332">
        <v>9070</v>
      </c>
      <c r="C214" s="333" t="s">
        <v>1327</v>
      </c>
    </row>
    <row r="215" spans="2:3" ht="15" x14ac:dyDescent="0.25">
      <c r="B215" s="324">
        <v>9071</v>
      </c>
      <c r="C215" s="267" t="s">
        <v>1328</v>
      </c>
    </row>
    <row r="216" spans="2:3" ht="15" x14ac:dyDescent="0.25">
      <c r="B216" s="324">
        <v>9072</v>
      </c>
      <c r="C216" s="267" t="s">
        <v>1329</v>
      </c>
    </row>
    <row r="217" spans="2:3" ht="15" x14ac:dyDescent="0.25">
      <c r="B217" s="330">
        <v>9073</v>
      </c>
      <c r="C217" s="331" t="s">
        <v>1330</v>
      </c>
    </row>
    <row r="218" spans="2:3" ht="15" x14ac:dyDescent="0.25">
      <c r="B218" s="332">
        <v>9074</v>
      </c>
      <c r="C218" s="333" t="s">
        <v>1331</v>
      </c>
    </row>
    <row r="219" spans="2:3" ht="15" x14ac:dyDescent="0.25">
      <c r="B219" s="324">
        <v>9075</v>
      </c>
      <c r="C219" s="267" t="s">
        <v>1332</v>
      </c>
    </row>
    <row r="220" spans="2:3" ht="15" x14ac:dyDescent="0.25">
      <c r="B220" s="324">
        <v>9076</v>
      </c>
      <c r="C220" s="267" t="s">
        <v>1664</v>
      </c>
    </row>
    <row r="221" spans="2:3" ht="15" x14ac:dyDescent="0.25">
      <c r="B221" s="330">
        <v>9077</v>
      </c>
      <c r="C221" s="331" t="s">
        <v>1333</v>
      </c>
    </row>
    <row r="222" spans="2:3" ht="15" x14ac:dyDescent="0.25">
      <c r="B222" s="332">
        <v>9078</v>
      </c>
      <c r="C222" s="333" t="s">
        <v>1665</v>
      </c>
    </row>
    <row r="223" spans="2:3" ht="15" x14ac:dyDescent="0.25">
      <c r="B223" s="324">
        <v>9079</v>
      </c>
      <c r="C223" s="267" t="s">
        <v>1666</v>
      </c>
    </row>
    <row r="224" spans="2:3" ht="15" x14ac:dyDescent="0.25">
      <c r="B224" s="324">
        <v>9080</v>
      </c>
      <c r="C224" s="267" t="s">
        <v>1334</v>
      </c>
    </row>
    <row r="225" spans="2:3" ht="15" x14ac:dyDescent="0.25">
      <c r="B225" s="330">
        <v>9081</v>
      </c>
      <c r="C225" s="331" t="s">
        <v>1335</v>
      </c>
    </row>
    <row r="226" spans="2:3" ht="15" x14ac:dyDescent="0.25">
      <c r="B226" s="332">
        <v>9082</v>
      </c>
      <c r="C226" s="333" t="s">
        <v>1336</v>
      </c>
    </row>
    <row r="227" spans="2:3" ht="15" x14ac:dyDescent="0.25">
      <c r="B227" s="324">
        <v>9083</v>
      </c>
      <c r="C227" s="267" t="s">
        <v>1337</v>
      </c>
    </row>
    <row r="228" spans="2:3" ht="15" x14ac:dyDescent="0.25">
      <c r="B228" s="324">
        <v>9084</v>
      </c>
      <c r="C228" s="267" t="s">
        <v>1667</v>
      </c>
    </row>
    <row r="229" spans="2:3" ht="15" x14ac:dyDescent="0.25">
      <c r="B229" s="330">
        <v>9085</v>
      </c>
      <c r="C229" s="331" t="s">
        <v>1338</v>
      </c>
    </row>
    <row r="230" spans="2:3" ht="15" x14ac:dyDescent="0.25">
      <c r="B230" s="332">
        <v>9086</v>
      </c>
      <c r="C230" s="333" t="s">
        <v>1668</v>
      </c>
    </row>
    <row r="231" spans="2:3" ht="15" x14ac:dyDescent="0.25">
      <c r="B231" s="324">
        <v>9087</v>
      </c>
      <c r="C231" s="267" t="s">
        <v>1339</v>
      </c>
    </row>
    <row r="232" spans="2:3" ht="15" x14ac:dyDescent="0.25">
      <c r="B232" s="324">
        <v>9088</v>
      </c>
      <c r="C232" s="267" t="s">
        <v>1340</v>
      </c>
    </row>
    <row r="233" spans="2:3" ht="15" x14ac:dyDescent="0.25">
      <c r="B233" s="330">
        <v>9089</v>
      </c>
      <c r="C233" s="331" t="s">
        <v>1341</v>
      </c>
    </row>
    <row r="234" spans="2:3" ht="15" x14ac:dyDescent="0.25">
      <c r="B234" s="332">
        <v>9090</v>
      </c>
      <c r="C234" s="333" t="s">
        <v>1342</v>
      </c>
    </row>
    <row r="235" spans="2:3" ht="15" x14ac:dyDescent="0.25">
      <c r="B235" s="324">
        <v>9091</v>
      </c>
      <c r="C235" s="267" t="s">
        <v>1343</v>
      </c>
    </row>
    <row r="236" spans="2:3" ht="15" x14ac:dyDescent="0.25">
      <c r="B236" s="324">
        <v>9092</v>
      </c>
      <c r="C236" s="267" t="s">
        <v>1344</v>
      </c>
    </row>
    <row r="237" spans="2:3" ht="15" x14ac:dyDescent="0.25">
      <c r="B237" s="330">
        <v>9093</v>
      </c>
      <c r="C237" s="331" t="s">
        <v>1345</v>
      </c>
    </row>
    <row r="238" spans="2:3" ht="15" x14ac:dyDescent="0.25">
      <c r="B238" s="332">
        <v>9094</v>
      </c>
      <c r="C238" s="333" t="s">
        <v>1346</v>
      </c>
    </row>
    <row r="239" spans="2:3" ht="15" x14ac:dyDescent="0.25">
      <c r="B239" s="324">
        <v>9095</v>
      </c>
      <c r="C239" s="267" t="s">
        <v>1669</v>
      </c>
    </row>
    <row r="240" spans="2:3" ht="15" x14ac:dyDescent="0.25">
      <c r="B240" s="324">
        <v>9096</v>
      </c>
      <c r="C240" s="267" t="s">
        <v>1347</v>
      </c>
    </row>
    <row r="241" spans="2:3" ht="15" x14ac:dyDescent="0.25">
      <c r="B241" s="330">
        <v>9097</v>
      </c>
      <c r="C241" s="331" t="s">
        <v>1348</v>
      </c>
    </row>
    <row r="242" spans="2:3" ht="15" x14ac:dyDescent="0.25">
      <c r="B242" s="332">
        <v>9098</v>
      </c>
      <c r="C242" s="333" t="s">
        <v>1349</v>
      </c>
    </row>
    <row r="243" spans="2:3" ht="15" x14ac:dyDescent="0.25">
      <c r="B243" s="324">
        <v>9099</v>
      </c>
      <c r="C243" s="267" t="s">
        <v>1350</v>
      </c>
    </row>
    <row r="244" spans="2:3" ht="15" x14ac:dyDescent="0.25">
      <c r="B244" s="324">
        <v>9101</v>
      </c>
      <c r="C244" s="267" t="s">
        <v>1670</v>
      </c>
    </row>
    <row r="245" spans="2:3" ht="15" x14ac:dyDescent="0.25">
      <c r="B245" s="330">
        <v>9102</v>
      </c>
      <c r="C245" s="331" t="s">
        <v>1671</v>
      </c>
    </row>
    <row r="246" spans="2:3" ht="15" x14ac:dyDescent="0.25">
      <c r="B246" s="332">
        <v>9103</v>
      </c>
      <c r="C246" s="333" t="s">
        <v>1672</v>
      </c>
    </row>
    <row r="247" spans="2:3" ht="15" x14ac:dyDescent="0.25">
      <c r="B247" s="324">
        <v>9104</v>
      </c>
      <c r="C247" s="267" t="s">
        <v>1673</v>
      </c>
    </row>
    <row r="248" spans="2:3" ht="15" x14ac:dyDescent="0.25">
      <c r="B248" s="324">
        <v>9105</v>
      </c>
      <c r="C248" s="267" t="s">
        <v>1674</v>
      </c>
    </row>
    <row r="249" spans="2:3" ht="15" x14ac:dyDescent="0.25">
      <c r="B249" s="330">
        <v>9106</v>
      </c>
      <c r="C249" s="331" t="s">
        <v>1675</v>
      </c>
    </row>
    <row r="250" spans="2:3" ht="15" x14ac:dyDescent="0.25">
      <c r="B250" s="332">
        <v>9107</v>
      </c>
      <c r="C250" s="333" t="s">
        <v>1676</v>
      </c>
    </row>
    <row r="251" spans="2:3" ht="15" x14ac:dyDescent="0.25">
      <c r="B251" s="324">
        <v>9108</v>
      </c>
      <c r="C251" s="267" t="s">
        <v>1677</v>
      </c>
    </row>
    <row r="252" spans="2:3" ht="15" x14ac:dyDescent="0.25">
      <c r="B252" s="324">
        <v>9109</v>
      </c>
      <c r="C252" s="267" t="s">
        <v>1678</v>
      </c>
    </row>
    <row r="253" spans="2:3" ht="29.25" x14ac:dyDescent="0.25">
      <c r="B253" s="330">
        <v>9110</v>
      </c>
      <c r="C253" s="331" t="s">
        <v>1679</v>
      </c>
    </row>
    <row r="254" spans="2:3" ht="15" x14ac:dyDescent="0.25">
      <c r="B254" s="332">
        <v>9111</v>
      </c>
      <c r="C254" s="333" t="s">
        <v>1680</v>
      </c>
    </row>
    <row r="255" spans="2:3" ht="15" x14ac:dyDescent="0.25">
      <c r="B255" s="324">
        <v>9112</v>
      </c>
      <c r="C255" s="267" t="s">
        <v>1681</v>
      </c>
    </row>
    <row r="256" spans="2:3" ht="15" x14ac:dyDescent="0.25">
      <c r="B256" s="324">
        <v>9113</v>
      </c>
      <c r="C256" s="267" t="s">
        <v>1682</v>
      </c>
    </row>
    <row r="257" spans="2:3" ht="29.25" x14ac:dyDescent="0.25">
      <c r="B257" s="330">
        <v>9114</v>
      </c>
      <c r="C257" s="331" t="s">
        <v>1683</v>
      </c>
    </row>
    <row r="258" spans="2:3" ht="15" x14ac:dyDescent="0.25">
      <c r="B258" s="332">
        <v>9115</v>
      </c>
      <c r="C258" s="333" t="s">
        <v>1684</v>
      </c>
    </row>
    <row r="259" spans="2:3" ht="15" x14ac:dyDescent="0.25">
      <c r="B259" s="324">
        <v>9116</v>
      </c>
      <c r="C259" s="267" t="s">
        <v>1685</v>
      </c>
    </row>
    <row r="260" spans="2:3" ht="15" x14ac:dyDescent="0.25">
      <c r="B260" s="324">
        <v>9117</v>
      </c>
      <c r="C260" s="267" t="s">
        <v>1686</v>
      </c>
    </row>
    <row r="261" spans="2:3" ht="29.25" x14ac:dyDescent="0.25">
      <c r="B261" s="330">
        <v>9118</v>
      </c>
      <c r="C261" s="331" t="s">
        <v>1687</v>
      </c>
    </row>
    <row r="262" spans="2:3" ht="15" x14ac:dyDescent="0.25">
      <c r="B262" s="332">
        <v>9119</v>
      </c>
      <c r="C262" s="333" t="s">
        <v>1688</v>
      </c>
    </row>
    <row r="263" spans="2:3" ht="15" x14ac:dyDescent="0.25">
      <c r="B263" s="324">
        <v>9120</v>
      </c>
      <c r="C263" s="267" t="s">
        <v>1689</v>
      </c>
    </row>
    <row r="264" spans="2:3" ht="15" x14ac:dyDescent="0.25">
      <c r="B264" s="324">
        <v>9121</v>
      </c>
      <c r="C264" s="267" t="s">
        <v>1690</v>
      </c>
    </row>
    <row r="265" spans="2:3" ht="15" x14ac:dyDescent="0.25">
      <c r="B265" s="330">
        <v>9122</v>
      </c>
      <c r="C265" s="331" t="s">
        <v>1691</v>
      </c>
    </row>
    <row r="266" spans="2:3" ht="15" x14ac:dyDescent="0.25">
      <c r="B266" s="332">
        <v>9123</v>
      </c>
      <c r="C266" s="333" t="s">
        <v>1692</v>
      </c>
    </row>
    <row r="267" spans="2:3" ht="15" x14ac:dyDescent="0.25">
      <c r="B267" s="324">
        <v>9124</v>
      </c>
      <c r="C267" s="267" t="s">
        <v>1693</v>
      </c>
    </row>
    <row r="268" spans="2:3" ht="15" x14ac:dyDescent="0.25">
      <c r="B268" s="324">
        <v>9125</v>
      </c>
      <c r="C268" s="267" t="s">
        <v>1694</v>
      </c>
    </row>
    <row r="269" spans="2:3" ht="29.25" x14ac:dyDescent="0.25">
      <c r="B269" s="330">
        <v>9126</v>
      </c>
      <c r="C269" s="331" t="s">
        <v>1695</v>
      </c>
    </row>
    <row r="270" spans="2:3" ht="15" x14ac:dyDescent="0.25">
      <c r="B270" s="334">
        <v>9127</v>
      </c>
      <c r="C270" s="335" t="s">
        <v>1696</v>
      </c>
    </row>
    <row r="271" spans="2:3" ht="15" x14ac:dyDescent="0.25">
      <c r="B271" s="332">
        <v>9128</v>
      </c>
      <c r="C271" s="333" t="s">
        <v>1697</v>
      </c>
    </row>
    <row r="272" spans="2:3" ht="15" x14ac:dyDescent="0.25">
      <c r="B272" s="324">
        <v>9129</v>
      </c>
      <c r="C272" s="267" t="s">
        <v>1698</v>
      </c>
    </row>
    <row r="273" spans="2:3" ht="15" x14ac:dyDescent="0.25">
      <c r="B273" s="330">
        <v>9131</v>
      </c>
      <c r="C273" s="331" t="s">
        <v>1699</v>
      </c>
    </row>
    <row r="274" spans="2:3" ht="15" x14ac:dyDescent="0.25">
      <c r="B274" s="332">
        <v>9132</v>
      </c>
      <c r="C274" s="333" t="s">
        <v>1700</v>
      </c>
    </row>
    <row r="275" spans="2:3" ht="15" x14ac:dyDescent="0.25">
      <c r="B275" s="324">
        <v>9133</v>
      </c>
      <c r="C275" s="267" t="s">
        <v>1701</v>
      </c>
    </row>
    <row r="276" spans="2:3" ht="15" x14ac:dyDescent="0.25">
      <c r="B276" s="324">
        <v>9148</v>
      </c>
      <c r="C276" s="267" t="s">
        <v>1702</v>
      </c>
    </row>
    <row r="277" spans="2:3" ht="15" x14ac:dyDescent="0.25">
      <c r="B277" s="330">
        <v>9149</v>
      </c>
      <c r="C277" s="331" t="s">
        <v>1703</v>
      </c>
    </row>
    <row r="278" spans="2:3" ht="15" x14ac:dyDescent="0.25">
      <c r="B278" s="332">
        <v>9153</v>
      </c>
      <c r="C278" s="333" t="s">
        <v>1704</v>
      </c>
    </row>
    <row r="279" spans="2:3" ht="15" x14ac:dyDescent="0.25">
      <c r="B279" s="324">
        <v>9160</v>
      </c>
      <c r="C279" s="267" t="s">
        <v>1705</v>
      </c>
    </row>
    <row r="280" spans="2:3" ht="15" x14ac:dyDescent="0.25">
      <c r="B280" s="324">
        <v>9161</v>
      </c>
      <c r="C280" s="267" t="s">
        <v>1706</v>
      </c>
    </row>
    <row r="281" spans="2:3" ht="15" x14ac:dyDescent="0.25">
      <c r="B281" s="330">
        <v>9162</v>
      </c>
      <c r="C281" s="331" t="s">
        <v>1707</v>
      </c>
    </row>
    <row r="282" spans="2:3" ht="15" x14ac:dyDescent="0.25">
      <c r="B282" s="332">
        <v>9166</v>
      </c>
      <c r="C282" s="333" t="s">
        <v>1708</v>
      </c>
    </row>
    <row r="283" spans="2:3" ht="15" x14ac:dyDescent="0.25">
      <c r="B283" s="324">
        <v>9171</v>
      </c>
      <c r="C283" s="267" t="s">
        <v>1709</v>
      </c>
    </row>
    <row r="284" spans="2:3" ht="15" x14ac:dyDescent="0.25">
      <c r="B284" s="324">
        <v>9180</v>
      </c>
      <c r="C284" s="267" t="s">
        <v>1710</v>
      </c>
    </row>
    <row r="285" spans="2:3" ht="15" x14ac:dyDescent="0.25">
      <c r="B285" s="330">
        <v>9190</v>
      </c>
      <c r="C285" s="331" t="s">
        <v>1711</v>
      </c>
    </row>
    <row r="286" spans="2:3" ht="15" x14ac:dyDescent="0.25">
      <c r="B286" s="334">
        <v>9200</v>
      </c>
      <c r="C286" s="335" t="s">
        <v>1712</v>
      </c>
    </row>
    <row r="287" spans="2:3" ht="15" x14ac:dyDescent="0.25">
      <c r="B287" s="332">
        <v>9201</v>
      </c>
      <c r="C287" s="333" t="s">
        <v>1713</v>
      </c>
    </row>
    <row r="288" spans="2:3" ht="15" x14ac:dyDescent="0.25">
      <c r="B288" s="324">
        <v>9301</v>
      </c>
      <c r="C288" s="267" t="s">
        <v>1714</v>
      </c>
    </row>
    <row r="289" spans="2:3" ht="15" x14ac:dyDescent="0.25">
      <c r="B289" s="330">
        <v>9304</v>
      </c>
      <c r="C289" s="331" t="s">
        <v>1715</v>
      </c>
    </row>
    <row r="290" spans="2:3" ht="15" x14ac:dyDescent="0.25">
      <c r="B290" s="332">
        <v>9305</v>
      </c>
      <c r="C290" s="333" t="s">
        <v>1716</v>
      </c>
    </row>
    <row r="291" spans="2:3" ht="15" x14ac:dyDescent="0.25">
      <c r="B291" s="324">
        <v>9306</v>
      </c>
      <c r="C291" s="267" t="s">
        <v>1717</v>
      </c>
    </row>
    <row r="292" spans="2:3" ht="15" x14ac:dyDescent="0.25">
      <c r="B292" s="324">
        <v>9307</v>
      </c>
      <c r="C292" s="267" t="s">
        <v>1283</v>
      </c>
    </row>
    <row r="293" spans="2:3" ht="15" x14ac:dyDescent="0.25">
      <c r="B293" s="330">
        <v>9309</v>
      </c>
      <c r="C293" s="331" t="s">
        <v>1285</v>
      </c>
    </row>
    <row r="294" spans="2:3" ht="15" x14ac:dyDescent="0.25">
      <c r="B294" s="332">
        <v>9310</v>
      </c>
      <c r="C294" s="333" t="s">
        <v>1718</v>
      </c>
    </row>
    <row r="295" spans="2:3" ht="15" x14ac:dyDescent="0.25">
      <c r="B295" s="324">
        <v>9311</v>
      </c>
      <c r="C295" s="267" t="s">
        <v>1719</v>
      </c>
    </row>
    <row r="296" spans="2:3" ht="15" x14ac:dyDescent="0.25">
      <c r="B296" s="324">
        <v>9315</v>
      </c>
      <c r="C296" s="267" t="s">
        <v>1670</v>
      </c>
    </row>
    <row r="297" spans="2:3" ht="15" x14ac:dyDescent="0.25">
      <c r="B297" s="330">
        <v>9316</v>
      </c>
      <c r="C297" s="331" t="s">
        <v>1720</v>
      </c>
    </row>
    <row r="298" spans="2:3" ht="15" x14ac:dyDescent="0.25">
      <c r="B298" s="332">
        <v>9317</v>
      </c>
      <c r="C298" s="333" t="s">
        <v>1721</v>
      </c>
    </row>
    <row r="299" spans="2:3" ht="15" x14ac:dyDescent="0.25">
      <c r="B299" s="324">
        <v>9318</v>
      </c>
      <c r="C299" s="267" t="s">
        <v>1722</v>
      </c>
    </row>
    <row r="300" spans="2:3" ht="15" x14ac:dyDescent="0.25">
      <c r="B300" s="324">
        <v>9341</v>
      </c>
      <c r="C300" s="267" t="s">
        <v>1311</v>
      </c>
    </row>
    <row r="301" spans="2:3" thickBot="1" x14ac:dyDescent="0.3">
      <c r="B301" s="325">
        <v>9901</v>
      </c>
      <c r="C301" s="268" t="s">
        <v>1723</v>
      </c>
    </row>
  </sheetData>
  <sheetProtection algorithmName="SHA-512" hashValue="YYvWOVrr8Nt+EfqdO1RSuHY3GJ4NtxdUIihFIA/dryu5xrRfZC5g7TeYbVICz1z5Xax2AI+UV/DBznatczIGuw==" saltValue="RlReiBkTAO4QNpolqQp5uw==" spinCount="100000" sheet="1" objects="1" scenarios="1" selectLockedCells="1" selectUnlockedCells="1"/>
  <pageMargins left="0.7" right="0.7" top="0.75" bottom="0.75" header="0.3" footer="0.3"/>
  <pageSetup paperSize="9" orientation="portrait" r:id="rId1"/>
  <ignoredErrors>
    <ignoredError sqref="B1 B302:B104857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dimension ref="B1:B51"/>
  <sheetViews>
    <sheetView showGridLines="0" zoomScaleNormal="100" workbookViewId="0">
      <selection activeCell="C16" sqref="C16"/>
    </sheetView>
  </sheetViews>
  <sheetFormatPr defaultColWidth="9.140625" defaultRowHeight="15" x14ac:dyDescent="0.25"/>
  <cols>
    <col min="1" max="1" width="9.140625" style="1"/>
    <col min="2" max="2" width="115.28515625" style="6" customWidth="1"/>
    <col min="3" max="3" width="52.42578125" style="1" customWidth="1"/>
    <col min="4" max="16384" width="9.140625" style="1"/>
  </cols>
  <sheetData>
    <row r="1" spans="2:2" ht="15.75" thickBot="1" x14ac:dyDescent="0.3"/>
    <row r="2" spans="2:2" ht="18" customHeight="1" x14ac:dyDescent="0.25">
      <c r="B2" s="596" t="s">
        <v>99</v>
      </c>
    </row>
    <row r="3" spans="2:2" ht="18" customHeight="1" thickBot="1" x14ac:dyDescent="0.3">
      <c r="B3" s="597"/>
    </row>
    <row r="4" spans="2:2" ht="15.75" x14ac:dyDescent="0.25">
      <c r="B4" s="121" t="s">
        <v>245</v>
      </c>
    </row>
    <row r="5" spans="2:2" ht="15.75" x14ac:dyDescent="0.25">
      <c r="B5" s="122" t="s">
        <v>246</v>
      </c>
    </row>
    <row r="6" spans="2:2" ht="15.75" x14ac:dyDescent="0.25">
      <c r="B6" s="122" t="s">
        <v>247</v>
      </c>
    </row>
    <row r="7" spans="2:2" ht="15.75" x14ac:dyDescent="0.25">
      <c r="B7" s="122" t="s">
        <v>248</v>
      </c>
    </row>
    <row r="8" spans="2:2" ht="15.75" x14ac:dyDescent="0.25">
      <c r="B8" s="122" t="s">
        <v>249</v>
      </c>
    </row>
    <row r="9" spans="2:2" ht="15.75" x14ac:dyDescent="0.25">
      <c r="B9" s="122" t="s">
        <v>250</v>
      </c>
    </row>
    <row r="10" spans="2:2" ht="15.75" x14ac:dyDescent="0.25">
      <c r="B10" s="122" t="s">
        <v>251</v>
      </c>
    </row>
    <row r="11" spans="2:2" ht="15.75" x14ac:dyDescent="0.25">
      <c r="B11" s="122" t="s">
        <v>252</v>
      </c>
    </row>
    <row r="12" spans="2:2" ht="15.75" x14ac:dyDescent="0.25">
      <c r="B12" s="122" t="s">
        <v>253</v>
      </c>
    </row>
    <row r="13" spans="2:2" ht="15.75" x14ac:dyDescent="0.25">
      <c r="B13" s="122" t="s">
        <v>254</v>
      </c>
    </row>
    <row r="14" spans="2:2" ht="15.75" x14ac:dyDescent="0.25">
      <c r="B14" s="122" t="s">
        <v>255</v>
      </c>
    </row>
    <row r="15" spans="2:2" ht="15.75" x14ac:dyDescent="0.25">
      <c r="B15" s="122" t="s">
        <v>256</v>
      </c>
    </row>
    <row r="16" spans="2:2" ht="15.75" x14ac:dyDescent="0.25">
      <c r="B16" s="122" t="s">
        <v>257</v>
      </c>
    </row>
    <row r="17" spans="2:2" ht="15.75" x14ac:dyDescent="0.25">
      <c r="B17" s="122" t="s">
        <v>258</v>
      </c>
    </row>
    <row r="18" spans="2:2" ht="15.75" x14ac:dyDescent="0.25">
      <c r="B18" s="122" t="s">
        <v>259</v>
      </c>
    </row>
    <row r="19" spans="2:2" ht="15.75" x14ac:dyDescent="0.25">
      <c r="B19" s="122" t="s">
        <v>260</v>
      </c>
    </row>
    <row r="20" spans="2:2" ht="15.75" x14ac:dyDescent="0.25">
      <c r="B20" s="122" t="s">
        <v>261</v>
      </c>
    </row>
    <row r="21" spans="2:2" ht="15.75" x14ac:dyDescent="0.25">
      <c r="B21" s="122" t="s">
        <v>262</v>
      </c>
    </row>
    <row r="22" spans="2:2" ht="15.75" x14ac:dyDescent="0.25">
      <c r="B22" s="122" t="s">
        <v>263</v>
      </c>
    </row>
    <row r="23" spans="2:2" ht="15.75" x14ac:dyDescent="0.25">
      <c r="B23" s="122" t="s">
        <v>264</v>
      </c>
    </row>
    <row r="24" spans="2:2" ht="31.5" x14ac:dyDescent="0.25">
      <c r="B24" s="122" t="s">
        <v>265</v>
      </c>
    </row>
    <row r="25" spans="2:2" ht="15.75" x14ac:dyDescent="0.25">
      <c r="B25" s="122" t="s">
        <v>266</v>
      </c>
    </row>
    <row r="26" spans="2:2" ht="15.75" x14ac:dyDescent="0.25">
      <c r="B26" s="122" t="s">
        <v>267</v>
      </c>
    </row>
    <row r="27" spans="2:2" ht="15.75" x14ac:dyDescent="0.25">
      <c r="B27" s="122" t="s">
        <v>268</v>
      </c>
    </row>
    <row r="28" spans="2:2" ht="15.75" x14ac:dyDescent="0.25">
      <c r="B28" s="122" t="s">
        <v>269</v>
      </c>
    </row>
    <row r="29" spans="2:2" ht="15.75" x14ac:dyDescent="0.25">
      <c r="B29" s="122" t="s">
        <v>270</v>
      </c>
    </row>
    <row r="30" spans="2:2" ht="15.75" x14ac:dyDescent="0.25">
      <c r="B30" s="122" t="s">
        <v>271</v>
      </c>
    </row>
    <row r="31" spans="2:2" ht="15.75" x14ac:dyDescent="0.25">
      <c r="B31" s="122" t="s">
        <v>272</v>
      </c>
    </row>
    <row r="32" spans="2:2" ht="31.5" x14ac:dyDescent="0.25">
      <c r="B32" s="122" t="s">
        <v>273</v>
      </c>
    </row>
    <row r="33" spans="2:2" ht="15.75" x14ac:dyDescent="0.25">
      <c r="B33" s="122" t="s">
        <v>274</v>
      </c>
    </row>
    <row r="34" spans="2:2" ht="15.75" x14ac:dyDescent="0.25">
      <c r="B34" s="122" t="s">
        <v>275</v>
      </c>
    </row>
    <row r="35" spans="2:2" ht="31.5" x14ac:dyDescent="0.25">
      <c r="B35" s="122" t="s">
        <v>276</v>
      </c>
    </row>
    <row r="36" spans="2:2" ht="15.75" x14ac:dyDescent="0.25">
      <c r="B36" s="122" t="s">
        <v>277</v>
      </c>
    </row>
    <row r="37" spans="2:2" ht="15.75" x14ac:dyDescent="0.25">
      <c r="B37" s="122" t="s">
        <v>278</v>
      </c>
    </row>
    <row r="38" spans="2:2" ht="15.75" x14ac:dyDescent="0.25">
      <c r="B38" s="122" t="s">
        <v>279</v>
      </c>
    </row>
    <row r="39" spans="2:2" ht="15.75" x14ac:dyDescent="0.25">
      <c r="B39" s="122" t="s">
        <v>280</v>
      </c>
    </row>
    <row r="40" spans="2:2" ht="15.75" x14ac:dyDescent="0.25">
      <c r="B40" s="122" t="s">
        <v>281</v>
      </c>
    </row>
    <row r="41" spans="2:2" ht="15.75" x14ac:dyDescent="0.25">
      <c r="B41" s="122" t="s">
        <v>282</v>
      </c>
    </row>
    <row r="42" spans="2:2" ht="15.75" x14ac:dyDescent="0.25">
      <c r="B42" s="122" t="s">
        <v>283</v>
      </c>
    </row>
    <row r="43" spans="2:2" ht="15.75" x14ac:dyDescent="0.25">
      <c r="B43" s="122" t="s">
        <v>284</v>
      </c>
    </row>
    <row r="44" spans="2:2" ht="15.75" x14ac:dyDescent="0.25">
      <c r="B44" s="122" t="s">
        <v>285</v>
      </c>
    </row>
    <row r="45" spans="2:2" ht="15.75" x14ac:dyDescent="0.25">
      <c r="B45" s="122" t="s">
        <v>286</v>
      </c>
    </row>
    <row r="46" spans="2:2" ht="15.75" x14ac:dyDescent="0.25">
      <c r="B46" s="122" t="s">
        <v>287</v>
      </c>
    </row>
    <row r="47" spans="2:2" ht="15.75" x14ac:dyDescent="0.25">
      <c r="B47" s="122" t="s">
        <v>288</v>
      </c>
    </row>
    <row r="48" spans="2:2" ht="15.75" x14ac:dyDescent="0.25">
      <c r="B48" s="122" t="s">
        <v>289</v>
      </c>
    </row>
    <row r="49" spans="2:2" ht="15.75" x14ac:dyDescent="0.25">
      <c r="B49" s="122" t="s">
        <v>290</v>
      </c>
    </row>
    <row r="50" spans="2:2" ht="15.75" x14ac:dyDescent="0.25">
      <c r="B50" s="122" t="s">
        <v>291</v>
      </c>
    </row>
    <row r="51" spans="2:2" ht="16.5" thickBot="1" x14ac:dyDescent="0.3">
      <c r="B51" s="123" t="s">
        <v>292</v>
      </c>
    </row>
  </sheetData>
  <sheetProtection algorithmName="SHA-512" hashValue="mSg5zhuUrICl5aFRozJHdSpBxELtJrRj2zoZmPHQlB3tRw4v1b6qYR+GGCTb+0RYWfVp1oT29xh9HrBbDREtJQ==" saltValue="s3MNi4/6QeyRYAODmj//Eg==" spinCount="100000" sheet="1" selectLockedCells="1"/>
  <mergeCells count="1">
    <mergeCell ref="B2: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5"/>
  <dimension ref="B2:E30"/>
  <sheetViews>
    <sheetView showGridLines="0" zoomScaleNormal="100" workbookViewId="0"/>
  </sheetViews>
  <sheetFormatPr defaultColWidth="9.140625" defaultRowHeight="12.75" x14ac:dyDescent="0.2"/>
  <cols>
    <col min="1" max="1" width="9.140625" style="3"/>
    <col min="2" max="2" width="78.140625" style="3" customWidth="1"/>
    <col min="3" max="3" width="10.7109375" style="3" customWidth="1"/>
    <col min="4" max="4" width="9.140625" style="3" customWidth="1"/>
    <col min="5" max="16384" width="9.140625" style="3"/>
  </cols>
  <sheetData>
    <row r="2" spans="2:5" ht="18.75" x14ac:dyDescent="0.3">
      <c r="B2" s="155"/>
    </row>
    <row r="3" spans="2:5" ht="15.75" x14ac:dyDescent="0.2">
      <c r="B3" s="547" t="s">
        <v>293</v>
      </c>
      <c r="C3" s="157"/>
    </row>
    <row r="4" spans="2:5" ht="15.75" x14ac:dyDescent="0.2">
      <c r="B4" s="111" t="s">
        <v>294</v>
      </c>
      <c r="C4" s="112">
        <v>2026</v>
      </c>
    </row>
    <row r="5" spans="2:5" ht="15.75" x14ac:dyDescent="0.25">
      <c r="B5" s="111" t="s">
        <v>295</v>
      </c>
      <c r="C5" s="113"/>
    </row>
    <row r="6" spans="2:5" ht="15.75" x14ac:dyDescent="0.2">
      <c r="B6" s="111" t="s">
        <v>296</v>
      </c>
      <c r="C6" s="114">
        <v>149</v>
      </c>
    </row>
    <row r="7" spans="2:5" ht="15.75" x14ac:dyDescent="0.2">
      <c r="B7" s="111" t="s">
        <v>297</v>
      </c>
      <c r="C7" s="114">
        <v>149</v>
      </c>
    </row>
    <row r="8" spans="2:5" ht="15.75" x14ac:dyDescent="0.2">
      <c r="B8" s="111" t="s">
        <v>298</v>
      </c>
      <c r="C8" s="114">
        <v>298</v>
      </c>
    </row>
    <row r="9" spans="2:5" ht="15.75" x14ac:dyDescent="0.2">
      <c r="B9" s="111" t="s">
        <v>299</v>
      </c>
      <c r="C9" s="114"/>
    </row>
    <row r="10" spans="2:5" ht="15.75" x14ac:dyDescent="0.2">
      <c r="B10" s="111" t="s">
        <v>300</v>
      </c>
      <c r="C10" s="114">
        <v>1351</v>
      </c>
    </row>
    <row r="11" spans="2:5" ht="15.75" x14ac:dyDescent="0.25">
      <c r="B11" s="111" t="s">
        <v>2020</v>
      </c>
      <c r="C11" s="114">
        <v>964</v>
      </c>
      <c r="E11" s="357"/>
    </row>
    <row r="12" spans="2:5" ht="15.75" x14ac:dyDescent="0.2">
      <c r="B12" s="111" t="s">
        <v>301</v>
      </c>
      <c r="C12" s="114"/>
    </row>
    <row r="13" spans="2:5" ht="15.75" x14ac:dyDescent="0.2">
      <c r="B13" s="111" t="s">
        <v>302</v>
      </c>
      <c r="C13" s="114"/>
    </row>
    <row r="14" spans="2:5" ht="15.75" x14ac:dyDescent="0.2">
      <c r="B14" s="111" t="s">
        <v>303</v>
      </c>
      <c r="C14" s="114"/>
    </row>
    <row r="15" spans="2:5" ht="31.5" x14ac:dyDescent="0.2">
      <c r="B15" s="111" t="s">
        <v>304</v>
      </c>
      <c r="C15" s="114">
        <v>220</v>
      </c>
    </row>
    <row r="16" spans="2:5" ht="15.75" x14ac:dyDescent="0.2">
      <c r="B16" s="111" t="s">
        <v>305</v>
      </c>
      <c r="C16" s="114">
        <v>220</v>
      </c>
    </row>
    <row r="17" spans="2:3" ht="15.75" x14ac:dyDescent="0.2">
      <c r="B17" s="111" t="s">
        <v>306</v>
      </c>
      <c r="C17" s="114">
        <v>440</v>
      </c>
    </row>
    <row r="18" spans="2:3" ht="15.75" x14ac:dyDescent="0.2">
      <c r="B18" s="111" t="s">
        <v>307</v>
      </c>
      <c r="C18" s="114">
        <v>1202</v>
      </c>
    </row>
    <row r="19" spans="2:3" ht="15.75" x14ac:dyDescent="0.2">
      <c r="B19" s="111" t="s">
        <v>308</v>
      </c>
      <c r="C19" s="114"/>
    </row>
    <row r="20" spans="2:3" ht="15.75" x14ac:dyDescent="0.2">
      <c r="B20" s="111" t="s">
        <v>309</v>
      </c>
      <c r="C20" s="114">
        <v>1690</v>
      </c>
    </row>
    <row r="21" spans="2:3" ht="15.75" x14ac:dyDescent="0.2">
      <c r="B21" s="111" t="s">
        <v>310</v>
      </c>
      <c r="C21" s="114">
        <v>1690</v>
      </c>
    </row>
    <row r="22" spans="2:3" ht="15.75" x14ac:dyDescent="0.2">
      <c r="B22" s="111" t="s">
        <v>311</v>
      </c>
      <c r="C22" s="114"/>
    </row>
    <row r="23" spans="2:3" ht="15.75" x14ac:dyDescent="0.2">
      <c r="B23" s="115" t="s">
        <v>312</v>
      </c>
      <c r="C23" s="114"/>
    </row>
    <row r="24" spans="2:3" ht="15.75" x14ac:dyDescent="0.2">
      <c r="B24" s="111" t="s">
        <v>313</v>
      </c>
      <c r="C24" s="114">
        <v>1511</v>
      </c>
    </row>
    <row r="25" spans="2:3" ht="15.75" x14ac:dyDescent="0.2">
      <c r="B25" s="111" t="s">
        <v>314</v>
      </c>
      <c r="C25" s="114">
        <v>1261</v>
      </c>
    </row>
    <row r="26" spans="2:3" ht="15.75" x14ac:dyDescent="0.2">
      <c r="B26" s="111" t="s">
        <v>315</v>
      </c>
      <c r="C26" s="114">
        <v>95</v>
      </c>
    </row>
    <row r="27" spans="2:3" ht="15.75" x14ac:dyDescent="0.2">
      <c r="B27" s="111" t="s">
        <v>316</v>
      </c>
      <c r="C27" s="114">
        <v>220</v>
      </c>
    </row>
    <row r="28" spans="2:3" ht="15.75" x14ac:dyDescent="0.2">
      <c r="B28" s="111" t="s">
        <v>317</v>
      </c>
      <c r="C28" s="114">
        <v>964</v>
      </c>
    </row>
    <row r="29" spans="2:3" ht="15.75" x14ac:dyDescent="0.2">
      <c r="B29" s="111" t="s">
        <v>318</v>
      </c>
      <c r="C29" s="114">
        <v>964</v>
      </c>
    </row>
    <row r="30" spans="2:3" ht="15.75" x14ac:dyDescent="0.25">
      <c r="B30" s="156"/>
      <c r="C30" s="156"/>
    </row>
  </sheetData>
  <sheetProtection algorithmName="SHA-512" hashValue="HcgRkp48pZ+LbcI2v6lqjSaZZthpLMRzhRFNm9ZxwlGHVRv/mS/XnItzTCqAFHE2cYMEfnHvO4/uu0T4Pn7jBg==" saltValue="jk/rZ2kr53Nd4Mxy3fIEkA==" spinCount="100000" sheet="1" selectLockedCells="1"/>
  <hyperlinks>
    <hyperlink ref="B3" r:id="rId1" xr:uid="{5127AE18-FD33-4EBB-A2CD-21163F45D81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9"/>
  <sheetViews>
    <sheetView showGridLines="0" zoomScale="70" zoomScaleNormal="70" workbookViewId="0"/>
  </sheetViews>
  <sheetFormatPr defaultRowHeight="15" x14ac:dyDescent="0.25"/>
  <cols>
    <col min="2" max="2" width="89.85546875" customWidth="1"/>
    <col min="3" max="3" width="24.28515625" customWidth="1"/>
    <col min="6" max="6" width="17.140625" customWidth="1"/>
    <col min="8" max="8" width="16.85546875" bestFit="1" customWidth="1"/>
  </cols>
  <sheetData>
    <row r="1" spans="2:8" ht="33.75" customHeight="1" x14ac:dyDescent="0.3">
      <c r="B1" s="100" t="s">
        <v>319</v>
      </c>
      <c r="C1" s="4"/>
      <c r="D1" s="99"/>
      <c r="E1" s="99"/>
      <c r="F1" s="99"/>
      <c r="G1" s="99"/>
      <c r="H1" s="99"/>
    </row>
    <row r="2" spans="2:8" ht="15.75" thickBot="1" x14ac:dyDescent="0.3">
      <c r="B2" s="4"/>
      <c r="C2" s="4"/>
    </row>
    <row r="3" spans="2:8" ht="22.9" customHeight="1" x14ac:dyDescent="0.3">
      <c r="B3" s="102" t="s">
        <v>990</v>
      </c>
      <c r="C3" s="102" t="s">
        <v>699</v>
      </c>
    </row>
    <row r="4" spans="2:8" ht="31.5" x14ac:dyDescent="0.25">
      <c r="B4" s="101" t="s">
        <v>2021</v>
      </c>
      <c r="C4" s="104" t="s">
        <v>987</v>
      </c>
    </row>
    <row r="5" spans="2:8" ht="39" customHeight="1" x14ac:dyDescent="0.25">
      <c r="B5" s="101" t="s">
        <v>2022</v>
      </c>
      <c r="C5" s="104" t="s">
        <v>988</v>
      </c>
      <c r="D5" s="357"/>
    </row>
    <row r="6" spans="2:8" ht="22.9" customHeight="1" thickBot="1" x14ac:dyDescent="0.3">
      <c r="B6" s="263" t="s">
        <v>2023</v>
      </c>
      <c r="C6" s="264" t="s">
        <v>989</v>
      </c>
      <c r="F6" s="59"/>
      <c r="G6" s="59"/>
      <c r="H6" s="59"/>
    </row>
    <row r="7" spans="2:8" x14ac:dyDescent="0.25">
      <c r="F7" s="59"/>
      <c r="G7" s="59"/>
      <c r="H7" s="59"/>
    </row>
    <row r="8" spans="2:8" ht="15.75" x14ac:dyDescent="0.25">
      <c r="B8" s="598" t="s">
        <v>991</v>
      </c>
      <c r="C8" s="598"/>
      <c r="D8" s="598"/>
      <c r="E8" s="598"/>
      <c r="F8" s="598"/>
    </row>
    <row r="9" spans="2:8" ht="43.15" customHeight="1" x14ac:dyDescent="0.25">
      <c r="B9" s="599" t="s">
        <v>992</v>
      </c>
      <c r="C9" s="599"/>
      <c r="D9" s="103"/>
      <c r="E9" s="103"/>
      <c r="F9" s="103"/>
    </row>
  </sheetData>
  <sheetProtection algorithmName="SHA-512" hashValue="A3ORzzwAALGpF48LwueYtHmxKKlN1dTkprU0AU2T19WM6mz+StChQ7BGeyDCIoh9Jx5/WJSDMHKSoZC/2AASmw==" saltValue="DQf6bQgYHD1M/qGW80ounQ==" spinCount="100000" sheet="1" selectLockedCells="1" selectUnlockedCells="1"/>
  <mergeCells count="2">
    <mergeCell ref="B8:F8"/>
    <mergeCell ref="B9:C9"/>
  </mergeCells>
  <hyperlinks>
    <hyperlink ref="B3" r:id="rId1" xr:uid="{7582F0AF-35BE-4CDE-8004-DBBB2502E65C}"/>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7"/>
  <dimension ref="B1:D13"/>
  <sheetViews>
    <sheetView showGridLines="0" zoomScale="85" zoomScaleNormal="85" workbookViewId="0">
      <selection activeCell="D5" sqref="D5:D9"/>
    </sheetView>
  </sheetViews>
  <sheetFormatPr defaultColWidth="8.85546875" defaultRowHeight="15" x14ac:dyDescent="0.25"/>
  <cols>
    <col min="1" max="1" width="5.5703125" customWidth="1"/>
    <col min="2" max="2" width="70.5703125" customWidth="1"/>
    <col min="3" max="3" width="28.28515625" bestFit="1" customWidth="1"/>
    <col min="4" max="4" width="31.7109375" customWidth="1"/>
    <col min="5" max="5" width="44.28515625" bestFit="1" customWidth="1"/>
  </cols>
  <sheetData>
    <row r="1" spans="2:4" x14ac:dyDescent="0.25">
      <c r="C1" s="5"/>
    </row>
    <row r="3" spans="2:4" ht="15.75" thickBot="1" x14ac:dyDescent="0.3"/>
    <row r="4" spans="2:4" ht="29.45" customHeight="1" x14ac:dyDescent="0.3">
      <c r="B4" s="600" t="s">
        <v>320</v>
      </c>
      <c r="C4" s="601"/>
    </row>
    <row r="5" spans="2:4" ht="29.45" customHeight="1" x14ac:dyDescent="0.25">
      <c r="B5" s="116" t="s">
        <v>321</v>
      </c>
      <c r="C5" s="117" t="s">
        <v>322</v>
      </c>
    </row>
    <row r="6" spans="2:4" ht="29.45" customHeight="1" x14ac:dyDescent="0.25">
      <c r="B6" s="116" t="s">
        <v>323</v>
      </c>
      <c r="C6" s="117" t="s">
        <v>322</v>
      </c>
      <c r="D6" s="357"/>
    </row>
    <row r="7" spans="2:4" ht="29.45" customHeight="1" x14ac:dyDescent="0.25">
      <c r="B7" s="116" t="s">
        <v>324</v>
      </c>
      <c r="C7" s="117" t="s">
        <v>322</v>
      </c>
    </row>
    <row r="8" spans="2:4" ht="29.45" customHeight="1" x14ac:dyDescent="0.25">
      <c r="B8" s="116" t="s">
        <v>325</v>
      </c>
      <c r="C8" s="117" t="s">
        <v>326</v>
      </c>
      <c r="D8" s="357"/>
    </row>
    <row r="9" spans="2:4" ht="29.45" customHeight="1" x14ac:dyDescent="0.25">
      <c r="B9" s="116" t="s">
        <v>327</v>
      </c>
      <c r="C9" s="117" t="s">
        <v>328</v>
      </c>
    </row>
    <row r="10" spans="2:4" ht="29.45" customHeight="1" x14ac:dyDescent="0.25">
      <c r="B10" s="116" t="s">
        <v>329</v>
      </c>
      <c r="C10" s="118" t="s">
        <v>322</v>
      </c>
    </row>
    <row r="11" spans="2:4" ht="29.45" customHeight="1" thickBot="1" x14ac:dyDescent="0.3">
      <c r="B11" s="119" t="s">
        <v>330</v>
      </c>
      <c r="C11" s="120" t="s">
        <v>328</v>
      </c>
    </row>
    <row r="13" spans="2:4" x14ac:dyDescent="0.25">
      <c r="B13" s="64" t="s">
        <v>331</v>
      </c>
    </row>
  </sheetData>
  <sheetProtection algorithmName="SHA-512" hashValue="qCFNLrJ5ddnZF9KdQae1HPuUv3azi1uYykfpOhzJW8KPnpiITStlmuj3XmOMmLBlpW4e5TSpUh3TIyzkbimw4g==" saltValue="ZKqLeReGZNE6HhGDiMURKA==" spinCount="100000" sheet="1" selectLockedCells="1" selectUnlockedCells="1"/>
  <mergeCells count="1">
    <mergeCell ref="B4:C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851DE-EF6C-4295-A093-03A2E8CFA4B3}">
  <dimension ref="A1:S99"/>
  <sheetViews>
    <sheetView zoomScale="70" zoomScaleNormal="70" workbookViewId="0">
      <selection activeCell="V9" sqref="V9"/>
    </sheetView>
  </sheetViews>
  <sheetFormatPr defaultRowHeight="15.75" x14ac:dyDescent="0.25"/>
  <cols>
    <col min="1" max="1" width="17.7109375" style="103" customWidth="1"/>
    <col min="2" max="2" width="10" style="103" customWidth="1"/>
    <col min="3" max="3" width="28.42578125" style="103" customWidth="1"/>
    <col min="4" max="4" width="14.85546875" style="103" customWidth="1"/>
    <col min="5" max="5" width="13.42578125" style="103" customWidth="1"/>
    <col min="6" max="6" width="14.28515625" style="103" customWidth="1"/>
    <col min="7" max="7" width="13.42578125" style="103" customWidth="1"/>
    <col min="8" max="8" width="13.7109375" style="103" customWidth="1"/>
    <col min="9" max="9" width="13.85546875" style="103" customWidth="1"/>
    <col min="10" max="10" width="13.42578125" style="103" customWidth="1"/>
    <col min="11" max="11" width="15.28515625" style="103" customWidth="1"/>
    <col min="12" max="12" width="14.28515625" style="103" customWidth="1"/>
    <col min="13" max="13" width="14.5703125" style="103" customWidth="1"/>
    <col min="14" max="14" width="15.85546875" style="103" customWidth="1"/>
    <col min="15" max="15" width="9.140625" style="103" customWidth="1"/>
    <col min="16" max="16384" width="9.140625" style="103"/>
  </cols>
  <sheetData>
    <row r="1" spans="1:19" ht="38.25" customHeight="1" thickBot="1" x14ac:dyDescent="0.3">
      <c r="A1" s="621" t="s">
        <v>1874</v>
      </c>
      <c r="B1" s="621"/>
      <c r="C1" s="621"/>
      <c r="D1" s="621"/>
      <c r="E1" s="621"/>
      <c r="F1" s="621"/>
      <c r="G1" s="621"/>
      <c r="H1" s="621"/>
      <c r="I1" s="621"/>
      <c r="J1" s="621"/>
      <c r="K1" s="621"/>
      <c r="L1" s="621"/>
      <c r="M1" s="621"/>
      <c r="N1" s="621"/>
    </row>
    <row r="2" spans="1:19" ht="30.75" customHeight="1" x14ac:dyDescent="0.25">
      <c r="A2" s="605" t="s">
        <v>184</v>
      </c>
      <c r="B2" s="605" t="s">
        <v>332</v>
      </c>
      <c r="C2" s="605" t="s">
        <v>333</v>
      </c>
      <c r="D2" s="611" t="s">
        <v>1879</v>
      </c>
      <c r="E2" s="614" t="s">
        <v>1878</v>
      </c>
      <c r="F2" s="615"/>
      <c r="G2" s="615"/>
      <c r="H2" s="615"/>
      <c r="I2" s="615"/>
      <c r="J2" s="615"/>
      <c r="K2" s="615"/>
      <c r="L2" s="615"/>
      <c r="M2" s="616"/>
      <c r="N2" s="423"/>
    </row>
    <row r="3" spans="1:19" x14ac:dyDescent="0.25">
      <c r="A3" s="606"/>
      <c r="B3" s="606"/>
      <c r="C3" s="606"/>
      <c r="D3" s="612"/>
      <c r="E3" s="617"/>
      <c r="F3" s="618"/>
      <c r="G3" s="618"/>
      <c r="H3" s="618"/>
      <c r="I3" s="618"/>
      <c r="J3" s="618"/>
      <c r="K3" s="618"/>
      <c r="L3" s="618"/>
      <c r="M3" s="619"/>
      <c r="N3" s="606" t="s">
        <v>334</v>
      </c>
    </row>
    <row r="4" spans="1:19" ht="16.5" thickBot="1" x14ac:dyDescent="0.3">
      <c r="A4" s="606"/>
      <c r="B4" s="606"/>
      <c r="C4" s="606"/>
      <c r="D4" s="612"/>
      <c r="E4" s="620"/>
      <c r="F4" s="621"/>
      <c r="G4" s="621"/>
      <c r="H4" s="621"/>
      <c r="I4" s="621"/>
      <c r="J4" s="621"/>
      <c r="K4" s="621"/>
      <c r="L4" s="621"/>
      <c r="M4" s="622"/>
      <c r="N4" s="606"/>
      <c r="S4" s="357"/>
    </row>
    <row r="5" spans="1:19" ht="16.5" thickBot="1" x14ac:dyDescent="0.3">
      <c r="A5" s="606"/>
      <c r="B5" s="606"/>
      <c r="C5" s="606"/>
      <c r="D5" s="612"/>
      <c r="E5" s="623" t="s">
        <v>335</v>
      </c>
      <c r="F5" s="624"/>
      <c r="G5" s="625"/>
      <c r="H5" s="623" t="s">
        <v>336</v>
      </c>
      <c r="I5" s="624"/>
      <c r="J5" s="625"/>
      <c r="K5" s="623" t="s">
        <v>337</v>
      </c>
      <c r="L5" s="624"/>
      <c r="M5" s="625"/>
      <c r="N5" s="606"/>
    </row>
    <row r="6" spans="1:19" ht="72.75" customHeight="1" thickBot="1" x14ac:dyDescent="0.3">
      <c r="A6" s="607"/>
      <c r="B6" s="607"/>
      <c r="C6" s="606"/>
      <c r="D6" s="612"/>
      <c r="E6" s="424" t="s">
        <v>338</v>
      </c>
      <c r="F6" s="424" t="s">
        <v>339</v>
      </c>
      <c r="G6" s="424" t="s">
        <v>340</v>
      </c>
      <c r="H6" s="424" t="s">
        <v>338</v>
      </c>
      <c r="I6" s="424" t="s">
        <v>341</v>
      </c>
      <c r="J6" s="424" t="s">
        <v>342</v>
      </c>
      <c r="K6" s="425" t="s">
        <v>343</v>
      </c>
      <c r="L6" s="425" t="s">
        <v>344</v>
      </c>
      <c r="M6" s="425" t="s">
        <v>345</v>
      </c>
      <c r="N6" s="606"/>
    </row>
    <row r="7" spans="1:19" ht="22.5" customHeight="1" x14ac:dyDescent="0.25">
      <c r="A7" s="608" t="s">
        <v>346</v>
      </c>
      <c r="B7" s="626" t="s">
        <v>347</v>
      </c>
      <c r="C7" s="426" t="s">
        <v>348</v>
      </c>
      <c r="D7" s="629">
        <v>44443</v>
      </c>
      <c r="E7" s="629">
        <v>44443</v>
      </c>
      <c r="F7" s="629">
        <v>55553</v>
      </c>
      <c r="G7" s="629">
        <v>66664</v>
      </c>
      <c r="H7" s="629">
        <v>44443</v>
      </c>
      <c r="I7" s="629">
        <v>66664</v>
      </c>
      <c r="J7" s="629">
        <v>88886</v>
      </c>
      <c r="K7" s="629">
        <v>66664</v>
      </c>
      <c r="L7" s="629">
        <v>88886</v>
      </c>
      <c r="M7" s="629">
        <v>133329</v>
      </c>
      <c r="N7" s="631" t="s">
        <v>349</v>
      </c>
    </row>
    <row r="8" spans="1:19" ht="159" customHeight="1" thickBot="1" x14ac:dyDescent="0.3">
      <c r="A8" s="609"/>
      <c r="B8" s="627"/>
      <c r="C8" s="427" t="s">
        <v>350</v>
      </c>
      <c r="D8" s="630"/>
      <c r="E8" s="630"/>
      <c r="F8" s="630"/>
      <c r="G8" s="630"/>
      <c r="H8" s="630"/>
      <c r="I8" s="630"/>
      <c r="J8" s="630"/>
      <c r="K8" s="630"/>
      <c r="L8" s="630"/>
      <c r="M8" s="630"/>
      <c r="N8" s="632"/>
    </row>
    <row r="9" spans="1:19" ht="96.75" customHeight="1" thickBot="1" x14ac:dyDescent="0.3">
      <c r="A9" s="609"/>
      <c r="B9" s="628"/>
      <c r="C9" s="428" t="s">
        <v>1880</v>
      </c>
      <c r="D9" s="429">
        <v>44443</v>
      </c>
      <c r="E9" s="429">
        <v>44443</v>
      </c>
      <c r="F9" s="429">
        <v>55553</v>
      </c>
      <c r="G9" s="429">
        <v>66664</v>
      </c>
      <c r="H9" s="429">
        <v>44443</v>
      </c>
      <c r="I9" s="429">
        <v>66664</v>
      </c>
      <c r="J9" s="429">
        <v>88886</v>
      </c>
      <c r="K9" s="429">
        <v>66664</v>
      </c>
      <c r="L9" s="429">
        <v>88886</v>
      </c>
      <c r="M9" s="429">
        <v>133329</v>
      </c>
      <c r="N9" s="430" t="s">
        <v>355</v>
      </c>
    </row>
    <row r="10" spans="1:19" ht="102" customHeight="1" thickBot="1" x14ac:dyDescent="0.3">
      <c r="A10" s="603" t="s">
        <v>351</v>
      </c>
      <c r="B10" s="633" t="s">
        <v>352</v>
      </c>
      <c r="C10" s="432" t="s">
        <v>1881</v>
      </c>
      <c r="D10" s="433">
        <v>111263</v>
      </c>
      <c r="E10" s="434">
        <v>111263</v>
      </c>
      <c r="F10" s="434">
        <v>139078</v>
      </c>
      <c r="G10" s="434">
        <v>166894</v>
      </c>
      <c r="H10" s="434">
        <v>111263</v>
      </c>
      <c r="I10" s="434">
        <v>166894</v>
      </c>
      <c r="J10" s="434">
        <v>222526</v>
      </c>
      <c r="K10" s="434">
        <v>166894</v>
      </c>
      <c r="L10" s="434">
        <v>222526</v>
      </c>
      <c r="M10" s="434">
        <v>333789</v>
      </c>
      <c r="N10" s="435" t="s">
        <v>353</v>
      </c>
    </row>
    <row r="11" spans="1:19" ht="102" customHeight="1" thickBot="1" x14ac:dyDescent="0.3">
      <c r="A11" s="603"/>
      <c r="B11" s="634"/>
      <c r="C11" s="432" t="s">
        <v>1882</v>
      </c>
      <c r="D11" s="433">
        <v>111263</v>
      </c>
      <c r="E11" s="434">
        <v>111263</v>
      </c>
      <c r="F11" s="434">
        <v>139078</v>
      </c>
      <c r="G11" s="434">
        <v>166894</v>
      </c>
      <c r="H11" s="434">
        <v>111263</v>
      </c>
      <c r="I11" s="434">
        <v>166894</v>
      </c>
      <c r="J11" s="434">
        <v>222526</v>
      </c>
      <c r="K11" s="434">
        <v>166894</v>
      </c>
      <c r="L11" s="434">
        <v>222526</v>
      </c>
      <c r="M11" s="434">
        <v>333789</v>
      </c>
      <c r="N11" s="435" t="s">
        <v>353</v>
      </c>
    </row>
    <row r="12" spans="1:19" ht="102" customHeight="1" thickBot="1" x14ac:dyDescent="0.3">
      <c r="A12" s="604"/>
      <c r="B12" s="635"/>
      <c r="C12" s="432" t="s">
        <v>1883</v>
      </c>
      <c r="D12" s="433">
        <v>55597</v>
      </c>
      <c r="E12" s="437" t="s">
        <v>354</v>
      </c>
      <c r="F12" s="437" t="s">
        <v>354</v>
      </c>
      <c r="G12" s="437" t="s">
        <v>354</v>
      </c>
      <c r="H12" s="437" t="s">
        <v>354</v>
      </c>
      <c r="I12" s="437" t="s">
        <v>354</v>
      </c>
      <c r="J12" s="434">
        <v>111194</v>
      </c>
      <c r="K12" s="437" t="s">
        <v>354</v>
      </c>
      <c r="L12" s="437" t="s">
        <v>354</v>
      </c>
      <c r="M12" s="434">
        <v>166791</v>
      </c>
      <c r="N12" s="435" t="s">
        <v>353</v>
      </c>
    </row>
    <row r="13" spans="1:19" ht="60.75" customHeight="1" thickBot="1" x14ac:dyDescent="0.3">
      <c r="A13" s="605" t="s">
        <v>184</v>
      </c>
      <c r="B13" s="605" t="s">
        <v>332</v>
      </c>
      <c r="C13" s="605" t="s">
        <v>333</v>
      </c>
      <c r="D13" s="611" t="s">
        <v>1875</v>
      </c>
      <c r="E13" s="636" t="s">
        <v>1910</v>
      </c>
      <c r="F13" s="637"/>
      <c r="G13" s="637"/>
      <c r="H13" s="637"/>
      <c r="I13" s="637"/>
      <c r="J13" s="637"/>
      <c r="K13" s="637"/>
      <c r="L13" s="637"/>
      <c r="M13" s="638"/>
      <c r="N13" s="423"/>
    </row>
    <row r="14" spans="1:19" ht="39" customHeight="1" thickBot="1" x14ac:dyDescent="0.3">
      <c r="A14" s="606"/>
      <c r="B14" s="606"/>
      <c r="C14" s="606"/>
      <c r="D14" s="612"/>
      <c r="E14" s="623" t="s">
        <v>335</v>
      </c>
      <c r="F14" s="624"/>
      <c r="G14" s="625"/>
      <c r="H14" s="623" t="s">
        <v>336</v>
      </c>
      <c r="I14" s="624"/>
      <c r="J14" s="625"/>
      <c r="K14" s="623" t="s">
        <v>337</v>
      </c>
      <c r="L14" s="624"/>
      <c r="M14" s="625"/>
      <c r="N14" s="639"/>
    </row>
    <row r="15" spans="1:19" ht="90.75" customHeight="1" thickBot="1" x14ac:dyDescent="0.3">
      <c r="A15" s="606"/>
      <c r="B15" s="606"/>
      <c r="C15" s="606"/>
      <c r="D15" s="612"/>
      <c r="E15" s="424" t="s">
        <v>338</v>
      </c>
      <c r="F15" s="424" t="s">
        <v>339</v>
      </c>
      <c r="G15" s="424" t="s">
        <v>340</v>
      </c>
      <c r="H15" s="424" t="s">
        <v>338</v>
      </c>
      <c r="I15" s="424" t="s">
        <v>341</v>
      </c>
      <c r="J15" s="424" t="s">
        <v>342</v>
      </c>
      <c r="K15" s="425" t="s">
        <v>343</v>
      </c>
      <c r="L15" s="425" t="s">
        <v>344</v>
      </c>
      <c r="M15" s="425" t="s">
        <v>345</v>
      </c>
      <c r="N15" s="639"/>
    </row>
    <row r="16" spans="1:19" ht="124.5" customHeight="1" thickBot="1" x14ac:dyDescent="0.3">
      <c r="A16" s="479"/>
      <c r="B16" s="489" t="s">
        <v>352</v>
      </c>
      <c r="C16" s="483" t="s">
        <v>1884</v>
      </c>
      <c r="D16" s="482">
        <v>33326</v>
      </c>
      <c r="E16" s="447">
        <v>33326</v>
      </c>
      <c r="F16" s="447">
        <v>41657</v>
      </c>
      <c r="G16" s="447">
        <v>49989</v>
      </c>
      <c r="H16" s="480">
        <v>33326</v>
      </c>
      <c r="I16" s="480">
        <v>49989</v>
      </c>
      <c r="J16" s="480">
        <v>66652</v>
      </c>
      <c r="K16" s="447">
        <v>49989</v>
      </c>
      <c r="L16" s="482">
        <v>66652</v>
      </c>
      <c r="M16" s="480">
        <v>99978</v>
      </c>
      <c r="N16" s="481" t="s">
        <v>355</v>
      </c>
    </row>
    <row r="17" spans="1:14" ht="93.75" customHeight="1" thickBot="1" x14ac:dyDescent="0.3">
      <c r="A17" s="431" t="s">
        <v>351</v>
      </c>
      <c r="B17" s="488" t="s">
        <v>352</v>
      </c>
      <c r="C17" s="490" t="s">
        <v>1885</v>
      </c>
      <c r="D17" s="447">
        <v>33326</v>
      </c>
      <c r="E17" s="447">
        <v>33326</v>
      </c>
      <c r="F17" s="447">
        <v>41657</v>
      </c>
      <c r="G17" s="447">
        <v>49989</v>
      </c>
      <c r="H17" s="447">
        <v>33326</v>
      </c>
      <c r="I17" s="447">
        <v>49989</v>
      </c>
      <c r="J17" s="447">
        <v>66652</v>
      </c>
      <c r="K17" s="441">
        <v>49989</v>
      </c>
      <c r="L17" s="449">
        <v>66652</v>
      </c>
      <c r="M17" s="485">
        <v>99978</v>
      </c>
      <c r="N17" s="481" t="s">
        <v>355</v>
      </c>
    </row>
    <row r="18" spans="1:14" ht="132" customHeight="1" thickBot="1" x14ac:dyDescent="0.3">
      <c r="A18" s="431"/>
      <c r="B18" s="487" t="s">
        <v>352</v>
      </c>
      <c r="C18" s="491" t="s">
        <v>1886</v>
      </c>
      <c r="D18" s="453">
        <v>22194</v>
      </c>
      <c r="E18" s="453">
        <v>22194</v>
      </c>
      <c r="F18" s="453">
        <v>27742</v>
      </c>
      <c r="G18" s="453">
        <v>33291</v>
      </c>
      <c r="H18" s="453">
        <v>22194</v>
      </c>
      <c r="I18" s="453">
        <v>33291</v>
      </c>
      <c r="J18" s="453">
        <v>44388</v>
      </c>
      <c r="K18" s="492">
        <v>33291</v>
      </c>
      <c r="L18" s="447">
        <v>44388</v>
      </c>
      <c r="M18" s="486">
        <v>66582</v>
      </c>
      <c r="N18" s="442" t="s">
        <v>356</v>
      </c>
    </row>
    <row r="19" spans="1:14" ht="106.5" customHeight="1" thickBot="1" x14ac:dyDescent="0.3">
      <c r="A19" s="436"/>
      <c r="B19" s="484" t="s">
        <v>352</v>
      </c>
      <c r="C19" s="490" t="s">
        <v>1887</v>
      </c>
      <c r="D19" s="447">
        <v>33326</v>
      </c>
      <c r="E19" s="447">
        <v>33326</v>
      </c>
      <c r="F19" s="447">
        <v>41657</v>
      </c>
      <c r="G19" s="447">
        <v>49989</v>
      </c>
      <c r="H19" s="447">
        <v>33326</v>
      </c>
      <c r="I19" s="447">
        <v>49989</v>
      </c>
      <c r="J19" s="447">
        <v>66652</v>
      </c>
      <c r="K19" s="482">
        <v>49989</v>
      </c>
      <c r="L19" s="480">
        <v>66652</v>
      </c>
      <c r="M19" s="480">
        <v>99978</v>
      </c>
      <c r="N19" s="481" t="s">
        <v>355</v>
      </c>
    </row>
    <row r="20" spans="1:14" ht="77.25" customHeight="1" thickBot="1" x14ac:dyDescent="0.3">
      <c r="A20" s="608" t="s">
        <v>357</v>
      </c>
      <c r="B20" s="443" t="s">
        <v>358</v>
      </c>
      <c r="C20" s="428" t="s">
        <v>1888</v>
      </c>
      <c r="D20" s="429">
        <v>33326</v>
      </c>
      <c r="E20" s="429">
        <v>33326</v>
      </c>
      <c r="F20" s="429">
        <v>41657</v>
      </c>
      <c r="G20" s="429">
        <v>49989</v>
      </c>
      <c r="H20" s="429">
        <v>33326</v>
      </c>
      <c r="I20" s="429">
        <v>49989</v>
      </c>
      <c r="J20" s="429">
        <v>66652</v>
      </c>
      <c r="K20" s="429">
        <v>49989</v>
      </c>
      <c r="L20" s="429">
        <v>66652</v>
      </c>
      <c r="M20" s="429">
        <v>99978</v>
      </c>
      <c r="N20" s="444" t="s">
        <v>359</v>
      </c>
    </row>
    <row r="21" spans="1:14" ht="57.75" customHeight="1" x14ac:dyDescent="0.25">
      <c r="A21" s="609"/>
      <c r="B21" s="626" t="s">
        <v>358</v>
      </c>
      <c r="C21" s="626" t="s">
        <v>1889</v>
      </c>
      <c r="D21" s="629">
        <v>33326</v>
      </c>
      <c r="E21" s="626" t="s">
        <v>354</v>
      </c>
      <c r="F21" s="626" t="s">
        <v>354</v>
      </c>
      <c r="G21" s="626" t="s">
        <v>354</v>
      </c>
      <c r="H21" s="626" t="s">
        <v>354</v>
      </c>
      <c r="I21" s="626" t="s">
        <v>354</v>
      </c>
      <c r="J21" s="626" t="s">
        <v>354</v>
      </c>
      <c r="K21" s="629">
        <v>49989</v>
      </c>
      <c r="L21" s="629">
        <v>66652</v>
      </c>
      <c r="M21" s="629">
        <v>99978</v>
      </c>
      <c r="N21" s="641" t="s">
        <v>360</v>
      </c>
    </row>
    <row r="22" spans="1:14" ht="13.5" customHeight="1" x14ac:dyDescent="0.25">
      <c r="A22" s="609"/>
      <c r="B22" s="627"/>
      <c r="C22" s="627"/>
      <c r="D22" s="640"/>
      <c r="E22" s="627"/>
      <c r="F22" s="627"/>
      <c r="G22" s="627"/>
      <c r="H22" s="627"/>
      <c r="I22" s="627"/>
      <c r="J22" s="627"/>
      <c r="K22" s="640"/>
      <c r="L22" s="640"/>
      <c r="M22" s="640"/>
      <c r="N22" s="642"/>
    </row>
    <row r="23" spans="1:14" ht="18.75" customHeight="1" thickBot="1" x14ac:dyDescent="0.3">
      <c r="A23" s="610"/>
      <c r="B23" s="628"/>
      <c r="C23" s="628"/>
      <c r="D23" s="630"/>
      <c r="E23" s="628"/>
      <c r="F23" s="628"/>
      <c r="G23" s="628"/>
      <c r="H23" s="628"/>
      <c r="I23" s="628"/>
      <c r="J23" s="628"/>
      <c r="K23" s="630"/>
      <c r="L23" s="630"/>
      <c r="M23" s="630"/>
      <c r="N23" s="643"/>
    </row>
    <row r="24" spans="1:14" ht="47.25" customHeight="1" thickBot="1" x14ac:dyDescent="0.3">
      <c r="A24" s="605" t="s">
        <v>184</v>
      </c>
      <c r="B24" s="605" t="s">
        <v>332</v>
      </c>
      <c r="C24" s="605" t="s">
        <v>333</v>
      </c>
      <c r="D24" s="611" t="s">
        <v>1875</v>
      </c>
      <c r="E24" s="636" t="s">
        <v>1911</v>
      </c>
      <c r="F24" s="637"/>
      <c r="G24" s="637"/>
      <c r="H24" s="637"/>
      <c r="I24" s="637"/>
      <c r="J24" s="637"/>
      <c r="K24" s="637"/>
      <c r="L24" s="637"/>
      <c r="M24" s="638"/>
      <c r="N24" s="423"/>
    </row>
    <row r="25" spans="1:14" ht="34.5" customHeight="1" thickBot="1" x14ac:dyDescent="0.3">
      <c r="A25" s="606"/>
      <c r="B25" s="606"/>
      <c r="C25" s="606"/>
      <c r="D25" s="612"/>
      <c r="E25" s="623" t="s">
        <v>335</v>
      </c>
      <c r="F25" s="624"/>
      <c r="G25" s="625"/>
      <c r="H25" s="623" t="s">
        <v>336</v>
      </c>
      <c r="I25" s="624"/>
      <c r="J25" s="625"/>
      <c r="K25" s="623" t="s">
        <v>337</v>
      </c>
      <c r="L25" s="624"/>
      <c r="M25" s="625"/>
      <c r="N25" s="639"/>
    </row>
    <row r="26" spans="1:14" ht="77.25" customHeight="1" thickBot="1" x14ac:dyDescent="0.3">
      <c r="A26" s="606"/>
      <c r="B26" s="607"/>
      <c r="C26" s="607"/>
      <c r="D26" s="613"/>
      <c r="E26" s="438" t="s">
        <v>338</v>
      </c>
      <c r="F26" s="438" t="s">
        <v>339</v>
      </c>
      <c r="G26" s="438" t="s">
        <v>340</v>
      </c>
      <c r="H26" s="438" t="s">
        <v>338</v>
      </c>
      <c r="I26" s="438" t="s">
        <v>341</v>
      </c>
      <c r="J26" s="438" t="s">
        <v>342</v>
      </c>
      <c r="K26" s="438" t="s">
        <v>343</v>
      </c>
      <c r="L26" s="438" t="s">
        <v>344</v>
      </c>
      <c r="M26" s="438" t="s">
        <v>345</v>
      </c>
      <c r="N26" s="639"/>
    </row>
    <row r="27" spans="1:14" ht="49.5" customHeight="1" thickBot="1" x14ac:dyDescent="0.3">
      <c r="A27" s="446"/>
      <c r="B27" s="633" t="s">
        <v>361</v>
      </c>
      <c r="C27" s="602" t="s">
        <v>1890</v>
      </c>
      <c r="D27" s="447">
        <v>66725</v>
      </c>
      <c r="E27" s="441">
        <v>66725</v>
      </c>
      <c r="F27" s="441">
        <v>83406</v>
      </c>
      <c r="G27" s="441">
        <v>100087</v>
      </c>
      <c r="H27" s="441">
        <v>66725</v>
      </c>
      <c r="I27" s="441">
        <v>100087</v>
      </c>
      <c r="J27" s="441">
        <v>133450</v>
      </c>
      <c r="K27" s="441">
        <v>100087</v>
      </c>
      <c r="L27" s="441">
        <v>133450</v>
      </c>
      <c r="M27" s="441">
        <v>200175</v>
      </c>
      <c r="N27" s="481" t="s">
        <v>349</v>
      </c>
    </row>
    <row r="28" spans="1:14" ht="85.5" customHeight="1" thickBot="1" x14ac:dyDescent="0.3">
      <c r="A28" s="431" t="s">
        <v>362</v>
      </c>
      <c r="B28" s="635"/>
      <c r="C28" s="604"/>
      <c r="D28" s="448">
        <v>100119</v>
      </c>
      <c r="E28" s="441">
        <v>100119</v>
      </c>
      <c r="F28" s="441">
        <v>125148</v>
      </c>
      <c r="G28" s="441">
        <v>150178</v>
      </c>
      <c r="H28" s="441">
        <v>100119</v>
      </c>
      <c r="I28" s="441">
        <v>150178</v>
      </c>
      <c r="J28" s="441">
        <v>200238</v>
      </c>
      <c r="K28" s="441">
        <v>150178</v>
      </c>
      <c r="L28" s="441">
        <v>200238</v>
      </c>
      <c r="M28" s="441">
        <v>300357</v>
      </c>
      <c r="N28" s="435" t="s">
        <v>353</v>
      </c>
    </row>
    <row r="29" spans="1:14" ht="87.75" customHeight="1" thickBot="1" x14ac:dyDescent="0.3">
      <c r="A29" s="450"/>
      <c r="B29" s="633" t="s">
        <v>361</v>
      </c>
      <c r="C29" s="602" t="s">
        <v>1891</v>
      </c>
      <c r="D29" s="644">
        <v>33326</v>
      </c>
      <c r="E29" s="644">
        <v>33326</v>
      </c>
      <c r="F29" s="644">
        <v>41657</v>
      </c>
      <c r="G29" s="644">
        <v>49989</v>
      </c>
      <c r="H29" s="644">
        <v>33326</v>
      </c>
      <c r="I29" s="644">
        <v>49989</v>
      </c>
      <c r="J29" s="644">
        <v>66652</v>
      </c>
      <c r="K29" s="644">
        <v>49989</v>
      </c>
      <c r="L29" s="644">
        <v>66652</v>
      </c>
      <c r="M29" s="644">
        <v>99978</v>
      </c>
      <c r="N29" s="646" t="s">
        <v>355</v>
      </c>
    </row>
    <row r="30" spans="1:14" ht="22.5" hidden="1" customHeight="1" thickBot="1" x14ac:dyDescent="0.3">
      <c r="A30" s="450"/>
      <c r="B30" s="635"/>
      <c r="C30" s="604"/>
      <c r="D30" s="645"/>
      <c r="E30" s="645"/>
      <c r="F30" s="645"/>
      <c r="G30" s="645"/>
      <c r="H30" s="645"/>
      <c r="I30" s="645"/>
      <c r="J30" s="645"/>
      <c r="K30" s="645"/>
      <c r="L30" s="645"/>
      <c r="M30" s="645"/>
      <c r="N30" s="647"/>
    </row>
    <row r="31" spans="1:14" ht="144" customHeight="1" x14ac:dyDescent="0.25">
      <c r="A31" s="608" t="s">
        <v>363</v>
      </c>
      <c r="B31" s="626" t="s">
        <v>364</v>
      </c>
      <c r="C31" s="649" t="s">
        <v>365</v>
      </c>
      <c r="D31" s="629">
        <v>22194</v>
      </c>
      <c r="E31" s="629">
        <v>22194</v>
      </c>
      <c r="F31" s="629">
        <v>27742</v>
      </c>
      <c r="G31" s="629">
        <v>33291</v>
      </c>
      <c r="H31" s="629">
        <v>22194</v>
      </c>
      <c r="I31" s="629">
        <v>33291</v>
      </c>
      <c r="J31" s="629">
        <v>44388</v>
      </c>
      <c r="K31" s="629">
        <v>33291</v>
      </c>
      <c r="L31" s="629">
        <v>44388</v>
      </c>
      <c r="M31" s="629">
        <v>66582</v>
      </c>
      <c r="N31" s="641" t="s">
        <v>1892</v>
      </c>
    </row>
    <row r="32" spans="1:14" ht="44.25" customHeight="1" thickBot="1" x14ac:dyDescent="0.3">
      <c r="A32" s="610"/>
      <c r="B32" s="628"/>
      <c r="C32" s="650"/>
      <c r="D32" s="630"/>
      <c r="E32" s="630"/>
      <c r="F32" s="630"/>
      <c r="G32" s="630"/>
      <c r="H32" s="630"/>
      <c r="I32" s="630"/>
      <c r="J32" s="630"/>
      <c r="K32" s="630"/>
      <c r="L32" s="630"/>
      <c r="M32" s="630"/>
      <c r="N32" s="643"/>
    </row>
    <row r="33" spans="1:14" ht="73.5" customHeight="1" x14ac:dyDescent="0.25">
      <c r="A33" s="602" t="s">
        <v>366</v>
      </c>
      <c r="B33" s="633" t="s">
        <v>364</v>
      </c>
      <c r="C33" s="451" t="s">
        <v>367</v>
      </c>
      <c r="D33" s="644">
        <v>22194</v>
      </c>
      <c r="E33" s="644">
        <v>22194</v>
      </c>
      <c r="F33" s="644">
        <v>27742</v>
      </c>
      <c r="G33" s="644">
        <v>33291</v>
      </c>
      <c r="H33" s="644">
        <v>22194</v>
      </c>
      <c r="I33" s="644">
        <v>33291</v>
      </c>
      <c r="J33" s="644">
        <v>44388</v>
      </c>
      <c r="K33" s="644">
        <v>33291</v>
      </c>
      <c r="L33" s="644">
        <v>44388</v>
      </c>
      <c r="M33" s="644">
        <v>66582</v>
      </c>
      <c r="N33" s="651" t="s">
        <v>1893</v>
      </c>
    </row>
    <row r="34" spans="1:14" ht="102" customHeight="1" x14ac:dyDescent="0.25">
      <c r="A34" s="603"/>
      <c r="B34" s="634"/>
      <c r="C34" s="452" t="s">
        <v>368</v>
      </c>
      <c r="D34" s="648"/>
      <c r="E34" s="648"/>
      <c r="F34" s="648"/>
      <c r="G34" s="648"/>
      <c r="H34" s="648"/>
      <c r="I34" s="648"/>
      <c r="J34" s="648"/>
      <c r="K34" s="648"/>
      <c r="L34" s="648"/>
      <c r="M34" s="648"/>
      <c r="N34" s="652"/>
    </row>
    <row r="35" spans="1:14" ht="66" customHeight="1" thickBot="1" x14ac:dyDescent="0.3">
      <c r="A35" s="604"/>
      <c r="B35" s="635"/>
      <c r="C35" s="435" t="s">
        <v>369</v>
      </c>
      <c r="D35" s="645"/>
      <c r="E35" s="645"/>
      <c r="F35" s="645"/>
      <c r="G35" s="645"/>
      <c r="H35" s="645"/>
      <c r="I35" s="645"/>
      <c r="J35" s="645"/>
      <c r="K35" s="645"/>
      <c r="L35" s="645"/>
      <c r="M35" s="645"/>
      <c r="N35" s="653"/>
    </row>
    <row r="36" spans="1:14" ht="16.5" customHeight="1" x14ac:dyDescent="0.25">
      <c r="A36" s="605" t="s">
        <v>184</v>
      </c>
      <c r="B36" s="605" t="s">
        <v>332</v>
      </c>
      <c r="C36" s="605" t="s">
        <v>333</v>
      </c>
      <c r="D36" s="611" t="s">
        <v>1879</v>
      </c>
      <c r="E36" s="614" t="s">
        <v>1912</v>
      </c>
      <c r="F36" s="615"/>
      <c r="G36" s="615"/>
      <c r="H36" s="615"/>
      <c r="I36" s="615"/>
      <c r="J36" s="615"/>
      <c r="K36" s="615"/>
      <c r="L36" s="615"/>
      <c r="M36" s="616"/>
      <c r="N36" s="423"/>
    </row>
    <row r="37" spans="1:14" ht="144" hidden="1" customHeight="1" x14ac:dyDescent="0.25">
      <c r="A37" s="606"/>
      <c r="B37" s="606"/>
      <c r="C37" s="606"/>
      <c r="D37" s="612"/>
      <c r="E37" s="617"/>
      <c r="F37" s="618"/>
      <c r="G37" s="618"/>
      <c r="H37" s="618"/>
      <c r="I37" s="618"/>
      <c r="J37" s="618"/>
      <c r="K37" s="618"/>
      <c r="L37" s="618"/>
      <c r="M37" s="619"/>
      <c r="N37" s="605" t="s">
        <v>334</v>
      </c>
    </row>
    <row r="38" spans="1:14" ht="98.25" customHeight="1" thickBot="1" x14ac:dyDescent="0.3">
      <c r="A38" s="606"/>
      <c r="B38" s="606"/>
      <c r="C38" s="606"/>
      <c r="D38" s="612"/>
      <c r="E38" s="620"/>
      <c r="F38" s="621"/>
      <c r="G38" s="621"/>
      <c r="H38" s="621"/>
      <c r="I38" s="621"/>
      <c r="J38" s="621"/>
      <c r="K38" s="621"/>
      <c r="L38" s="621"/>
      <c r="M38" s="622"/>
      <c r="N38" s="606"/>
    </row>
    <row r="39" spans="1:14" ht="41.25" customHeight="1" thickBot="1" x14ac:dyDescent="0.3">
      <c r="A39" s="606"/>
      <c r="B39" s="606"/>
      <c r="C39" s="606"/>
      <c r="D39" s="612"/>
      <c r="E39" s="623" t="s">
        <v>335</v>
      </c>
      <c r="F39" s="624"/>
      <c r="G39" s="625"/>
      <c r="H39" s="623" t="s">
        <v>336</v>
      </c>
      <c r="I39" s="624"/>
      <c r="J39" s="625"/>
      <c r="K39" s="623" t="s">
        <v>337</v>
      </c>
      <c r="L39" s="624"/>
      <c r="M39" s="625"/>
      <c r="N39" s="606"/>
    </row>
    <row r="40" spans="1:14" ht="63.75" customHeight="1" thickBot="1" x14ac:dyDescent="0.3">
      <c r="A40" s="607"/>
      <c r="B40" s="607"/>
      <c r="C40" s="607"/>
      <c r="D40" s="613"/>
      <c r="E40" s="438" t="s">
        <v>338</v>
      </c>
      <c r="F40" s="438" t="s">
        <v>339</v>
      </c>
      <c r="G40" s="438" t="s">
        <v>340</v>
      </c>
      <c r="H40" s="438" t="s">
        <v>338</v>
      </c>
      <c r="I40" s="438" t="s">
        <v>341</v>
      </c>
      <c r="J40" s="438" t="s">
        <v>342</v>
      </c>
      <c r="K40" s="438" t="s">
        <v>343</v>
      </c>
      <c r="L40" s="438" t="s">
        <v>344</v>
      </c>
      <c r="M40" s="438" t="s">
        <v>345</v>
      </c>
      <c r="N40" s="607"/>
    </row>
    <row r="41" spans="1:14" ht="262.5" customHeight="1" thickBot="1" x14ac:dyDescent="0.3">
      <c r="A41" s="608" t="s">
        <v>370</v>
      </c>
      <c r="B41" s="443" t="s">
        <v>371</v>
      </c>
      <c r="C41" s="454" t="s">
        <v>1894</v>
      </c>
      <c r="D41" s="455">
        <v>33326</v>
      </c>
      <c r="E41" s="429">
        <v>33326</v>
      </c>
      <c r="F41" s="429">
        <v>41657</v>
      </c>
      <c r="G41" s="429">
        <v>49989</v>
      </c>
      <c r="H41" s="429">
        <v>33326</v>
      </c>
      <c r="I41" s="429">
        <v>49989</v>
      </c>
      <c r="J41" s="429">
        <v>66652</v>
      </c>
      <c r="K41" s="429">
        <v>49989</v>
      </c>
      <c r="L41" s="429">
        <v>66652</v>
      </c>
      <c r="M41" s="429">
        <v>99978</v>
      </c>
      <c r="N41" s="444" t="s">
        <v>372</v>
      </c>
    </row>
    <row r="42" spans="1:14" ht="66" customHeight="1" thickBot="1" x14ac:dyDescent="0.3">
      <c r="A42" s="609"/>
      <c r="B42" s="443" t="s">
        <v>371</v>
      </c>
      <c r="C42" s="428" t="s">
        <v>1895</v>
      </c>
      <c r="D42" s="429">
        <v>44443</v>
      </c>
      <c r="E42" s="455">
        <v>44443</v>
      </c>
      <c r="F42" s="429">
        <v>55553</v>
      </c>
      <c r="G42" s="429">
        <v>66664</v>
      </c>
      <c r="H42" s="429">
        <v>44443</v>
      </c>
      <c r="I42" s="429">
        <v>66664</v>
      </c>
      <c r="J42" s="429">
        <v>88886</v>
      </c>
      <c r="K42" s="429">
        <v>66664</v>
      </c>
      <c r="L42" s="429">
        <v>88886</v>
      </c>
      <c r="M42" s="429">
        <v>133329</v>
      </c>
      <c r="N42" s="444" t="s">
        <v>349</v>
      </c>
    </row>
    <row r="43" spans="1:14" ht="120.75" customHeight="1" thickBot="1" x14ac:dyDescent="0.3">
      <c r="A43" s="610"/>
      <c r="B43" s="443" t="s">
        <v>371</v>
      </c>
      <c r="C43" s="428" t="s">
        <v>1896</v>
      </c>
      <c r="D43" s="429">
        <v>44443</v>
      </c>
      <c r="E43" s="429">
        <v>44443</v>
      </c>
      <c r="F43" s="429">
        <v>44443</v>
      </c>
      <c r="G43" s="429">
        <v>44443</v>
      </c>
      <c r="H43" s="429">
        <v>44443</v>
      </c>
      <c r="I43" s="429">
        <v>44443</v>
      </c>
      <c r="J43" s="429">
        <v>44443</v>
      </c>
      <c r="K43" s="429">
        <v>44443</v>
      </c>
      <c r="L43" s="429">
        <v>44443</v>
      </c>
      <c r="M43" s="429">
        <v>44443</v>
      </c>
      <c r="N43" s="444" t="s">
        <v>349</v>
      </c>
    </row>
    <row r="44" spans="1:14" ht="144" customHeight="1" thickBot="1" x14ac:dyDescent="0.3">
      <c r="A44" s="446" t="s">
        <v>373</v>
      </c>
      <c r="B44" s="439" t="s">
        <v>374</v>
      </c>
      <c r="C44" s="440" t="s">
        <v>1897</v>
      </c>
      <c r="D44" s="434">
        <v>22194</v>
      </c>
      <c r="E44" s="434">
        <v>22194</v>
      </c>
      <c r="F44" s="434">
        <v>22194</v>
      </c>
      <c r="G44" s="434">
        <v>22194</v>
      </c>
      <c r="H44" s="434">
        <v>22194</v>
      </c>
      <c r="I44" s="434">
        <v>22194</v>
      </c>
      <c r="J44" s="434">
        <v>22194</v>
      </c>
      <c r="K44" s="434">
        <v>22194</v>
      </c>
      <c r="L44" s="434">
        <v>22194</v>
      </c>
      <c r="M44" s="434">
        <v>22194</v>
      </c>
      <c r="N44" s="442" t="s">
        <v>375</v>
      </c>
    </row>
    <row r="45" spans="1:14" ht="14.25" customHeight="1" x14ac:dyDescent="0.25">
      <c r="A45" s="605" t="s">
        <v>184</v>
      </c>
      <c r="B45" s="605" t="s">
        <v>332</v>
      </c>
      <c r="C45" s="605" t="s">
        <v>333</v>
      </c>
      <c r="D45" s="611" t="s">
        <v>1879</v>
      </c>
      <c r="E45" s="614" t="s">
        <v>1912</v>
      </c>
      <c r="F45" s="615"/>
      <c r="G45" s="615"/>
      <c r="H45" s="615"/>
      <c r="I45" s="615"/>
      <c r="J45" s="615"/>
      <c r="K45" s="615"/>
      <c r="L45" s="615"/>
      <c r="M45" s="616"/>
      <c r="N45" s="605" t="s">
        <v>334</v>
      </c>
    </row>
    <row r="46" spans="1:14" ht="22.5" customHeight="1" x14ac:dyDescent="0.25">
      <c r="A46" s="606"/>
      <c r="B46" s="606"/>
      <c r="C46" s="606"/>
      <c r="D46" s="612"/>
      <c r="E46" s="617"/>
      <c r="F46" s="618"/>
      <c r="G46" s="618"/>
      <c r="H46" s="618"/>
      <c r="I46" s="618"/>
      <c r="J46" s="618"/>
      <c r="K46" s="618"/>
      <c r="L46" s="618"/>
      <c r="M46" s="619"/>
      <c r="N46" s="606"/>
    </row>
    <row r="47" spans="1:14" ht="24.75" customHeight="1" thickBot="1" x14ac:dyDescent="0.3">
      <c r="A47" s="606"/>
      <c r="B47" s="606"/>
      <c r="C47" s="606"/>
      <c r="D47" s="612"/>
      <c r="E47" s="620"/>
      <c r="F47" s="621"/>
      <c r="G47" s="621"/>
      <c r="H47" s="621"/>
      <c r="I47" s="621"/>
      <c r="J47" s="621"/>
      <c r="K47" s="621"/>
      <c r="L47" s="621"/>
      <c r="M47" s="622"/>
      <c r="N47" s="606"/>
    </row>
    <row r="48" spans="1:14" ht="42.75" customHeight="1" thickBot="1" x14ac:dyDescent="0.3">
      <c r="A48" s="606"/>
      <c r="B48" s="606"/>
      <c r="C48" s="606"/>
      <c r="D48" s="612"/>
      <c r="E48" s="623" t="s">
        <v>335</v>
      </c>
      <c r="F48" s="624"/>
      <c r="G48" s="625"/>
      <c r="H48" s="623" t="s">
        <v>336</v>
      </c>
      <c r="I48" s="624"/>
      <c r="J48" s="625"/>
      <c r="K48" s="623" t="s">
        <v>337</v>
      </c>
      <c r="L48" s="624"/>
      <c r="M48" s="625"/>
      <c r="N48" s="606"/>
    </row>
    <row r="49" spans="1:14" ht="78.75" customHeight="1" thickBot="1" x14ac:dyDescent="0.3">
      <c r="A49" s="607"/>
      <c r="B49" s="607"/>
      <c r="C49" s="607"/>
      <c r="D49" s="613"/>
      <c r="E49" s="438" t="s">
        <v>338</v>
      </c>
      <c r="F49" s="438" t="s">
        <v>339</v>
      </c>
      <c r="G49" s="438" t="s">
        <v>340</v>
      </c>
      <c r="H49" s="438" t="s">
        <v>338</v>
      </c>
      <c r="I49" s="438" t="s">
        <v>341</v>
      </c>
      <c r="J49" s="438" t="s">
        <v>342</v>
      </c>
      <c r="K49" s="438" t="s">
        <v>343</v>
      </c>
      <c r="L49" s="438" t="s">
        <v>344</v>
      </c>
      <c r="M49" s="438" t="s">
        <v>345</v>
      </c>
      <c r="N49" s="607"/>
    </row>
    <row r="50" spans="1:14" ht="144" customHeight="1" thickBot="1" x14ac:dyDescent="0.3">
      <c r="A50" s="445" t="s">
        <v>376</v>
      </c>
      <c r="B50" s="443" t="s">
        <v>377</v>
      </c>
      <c r="C50" s="444" t="s">
        <v>378</v>
      </c>
      <c r="D50" s="429">
        <v>22194</v>
      </c>
      <c r="E50" s="429">
        <v>22194</v>
      </c>
      <c r="F50" s="429">
        <v>22194</v>
      </c>
      <c r="G50" s="429">
        <v>22194</v>
      </c>
      <c r="H50" s="429">
        <v>22194</v>
      </c>
      <c r="I50" s="429">
        <v>22194</v>
      </c>
      <c r="J50" s="429">
        <v>22194</v>
      </c>
      <c r="K50" s="429">
        <v>22194</v>
      </c>
      <c r="L50" s="429">
        <v>22194</v>
      </c>
      <c r="M50" s="429">
        <v>22194</v>
      </c>
      <c r="N50" s="456" t="s">
        <v>379</v>
      </c>
    </row>
    <row r="51" spans="1:14" ht="105.75" customHeight="1" thickBot="1" x14ac:dyDescent="0.3">
      <c r="A51" s="436" t="s">
        <v>380</v>
      </c>
      <c r="B51" s="439" t="s">
        <v>381</v>
      </c>
      <c r="C51" s="435" t="s">
        <v>382</v>
      </c>
      <c r="D51" s="434">
        <v>8980</v>
      </c>
      <c r="E51" s="434">
        <v>8980</v>
      </c>
      <c r="F51" s="434">
        <v>8980</v>
      </c>
      <c r="G51" s="434">
        <v>8980</v>
      </c>
      <c r="H51" s="434">
        <v>8980</v>
      </c>
      <c r="I51" s="434">
        <v>8980</v>
      </c>
      <c r="J51" s="434">
        <v>8980</v>
      </c>
      <c r="K51" s="434">
        <v>8980</v>
      </c>
      <c r="L51" s="434">
        <v>8980</v>
      </c>
      <c r="M51" s="434">
        <v>8980</v>
      </c>
      <c r="N51" s="442" t="s">
        <v>383</v>
      </c>
    </row>
    <row r="52" spans="1:14" ht="113.25" customHeight="1" thickBot="1" x14ac:dyDescent="0.3">
      <c r="A52" s="445" t="s">
        <v>384</v>
      </c>
      <c r="B52" s="443" t="s">
        <v>385</v>
      </c>
      <c r="C52" s="444" t="s">
        <v>386</v>
      </c>
      <c r="D52" s="429">
        <v>22194</v>
      </c>
      <c r="E52" s="429">
        <v>22194</v>
      </c>
      <c r="F52" s="429">
        <v>27742</v>
      </c>
      <c r="G52" s="429">
        <v>33291</v>
      </c>
      <c r="H52" s="429">
        <v>22194</v>
      </c>
      <c r="I52" s="429">
        <v>33291</v>
      </c>
      <c r="J52" s="429">
        <v>44388</v>
      </c>
      <c r="K52" s="429">
        <v>33291</v>
      </c>
      <c r="L52" s="429">
        <v>44388</v>
      </c>
      <c r="M52" s="429">
        <v>66582</v>
      </c>
      <c r="N52" s="444" t="s">
        <v>387</v>
      </c>
    </row>
    <row r="53" spans="1:14" ht="88.5" customHeight="1" thickBot="1" x14ac:dyDescent="0.3">
      <c r="A53" s="602" t="s">
        <v>388</v>
      </c>
      <c r="B53" s="439" t="s">
        <v>389</v>
      </c>
      <c r="C53" s="440" t="s">
        <v>1898</v>
      </c>
      <c r="D53" s="434">
        <v>22194</v>
      </c>
      <c r="E53" s="434">
        <v>22194</v>
      </c>
      <c r="F53" s="434">
        <v>27742</v>
      </c>
      <c r="G53" s="434">
        <v>33291</v>
      </c>
      <c r="H53" s="434">
        <v>22194</v>
      </c>
      <c r="I53" s="434">
        <v>33291</v>
      </c>
      <c r="J53" s="434">
        <v>44388</v>
      </c>
      <c r="K53" s="434">
        <v>33291</v>
      </c>
      <c r="L53" s="434">
        <v>44388</v>
      </c>
      <c r="M53" s="434">
        <v>66582</v>
      </c>
      <c r="N53" s="435" t="s">
        <v>349</v>
      </c>
    </row>
    <row r="54" spans="1:14" ht="88.5" customHeight="1" thickBot="1" x14ac:dyDescent="0.3">
      <c r="A54" s="603"/>
      <c r="B54" s="439" t="s">
        <v>389</v>
      </c>
      <c r="C54" s="440" t="s">
        <v>1899</v>
      </c>
      <c r="D54" s="434">
        <v>33326</v>
      </c>
      <c r="E54" s="434">
        <v>33326</v>
      </c>
      <c r="F54" s="434">
        <v>41657</v>
      </c>
      <c r="G54" s="434">
        <v>49989</v>
      </c>
      <c r="H54" s="434">
        <v>33326</v>
      </c>
      <c r="I54" s="434">
        <v>49989</v>
      </c>
      <c r="J54" s="434">
        <v>66652</v>
      </c>
      <c r="K54" s="434">
        <v>49989</v>
      </c>
      <c r="L54" s="434">
        <v>66652</v>
      </c>
      <c r="M54" s="434">
        <v>99978</v>
      </c>
      <c r="N54" s="435" t="s">
        <v>349</v>
      </c>
    </row>
    <row r="55" spans="1:14" ht="88.5" customHeight="1" thickBot="1" x14ac:dyDescent="0.3">
      <c r="A55" s="604"/>
      <c r="B55" s="439" t="s">
        <v>389</v>
      </c>
      <c r="C55" s="440" t="s">
        <v>1900</v>
      </c>
      <c r="D55" s="434">
        <v>22194</v>
      </c>
      <c r="E55" s="434">
        <v>22194</v>
      </c>
      <c r="F55" s="434">
        <v>27742</v>
      </c>
      <c r="G55" s="434">
        <v>33291</v>
      </c>
      <c r="H55" s="434">
        <v>22194</v>
      </c>
      <c r="I55" s="434">
        <v>33291</v>
      </c>
      <c r="J55" s="434">
        <v>44388</v>
      </c>
      <c r="K55" s="434">
        <v>33291</v>
      </c>
      <c r="L55" s="434">
        <v>44388</v>
      </c>
      <c r="M55" s="434">
        <v>66582</v>
      </c>
      <c r="N55" s="435" t="s">
        <v>390</v>
      </c>
    </row>
    <row r="56" spans="1:14" ht="45.75" hidden="1" customHeight="1" x14ac:dyDescent="0.25">
      <c r="A56" s="605" t="s">
        <v>184</v>
      </c>
      <c r="B56" s="605" t="s">
        <v>332</v>
      </c>
      <c r="C56" s="605" t="s">
        <v>333</v>
      </c>
      <c r="D56" s="611" t="s">
        <v>1879</v>
      </c>
      <c r="E56" s="614" t="s">
        <v>1911</v>
      </c>
      <c r="F56" s="615"/>
      <c r="G56" s="615"/>
      <c r="H56" s="615"/>
      <c r="I56" s="615"/>
      <c r="J56" s="615"/>
      <c r="K56" s="615"/>
      <c r="L56" s="615"/>
      <c r="M56" s="616"/>
      <c r="N56" s="423"/>
    </row>
    <row r="57" spans="1:14" ht="1.5" customHeight="1" x14ac:dyDescent="0.25">
      <c r="A57" s="606"/>
      <c r="B57" s="606"/>
      <c r="C57" s="606"/>
      <c r="D57" s="612"/>
      <c r="E57" s="617"/>
      <c r="F57" s="618"/>
      <c r="G57" s="618"/>
      <c r="H57" s="618"/>
      <c r="I57" s="618"/>
      <c r="J57" s="618"/>
      <c r="K57" s="618"/>
      <c r="L57" s="618"/>
      <c r="M57" s="619"/>
      <c r="N57" s="605" t="s">
        <v>334</v>
      </c>
    </row>
    <row r="58" spans="1:14" ht="102" customHeight="1" thickBot="1" x14ac:dyDescent="0.3">
      <c r="A58" s="606"/>
      <c r="B58" s="606"/>
      <c r="C58" s="606"/>
      <c r="D58" s="612"/>
      <c r="E58" s="620"/>
      <c r="F58" s="621"/>
      <c r="G58" s="621"/>
      <c r="H58" s="621"/>
      <c r="I58" s="621"/>
      <c r="J58" s="621"/>
      <c r="K58" s="621"/>
      <c r="L58" s="621"/>
      <c r="M58" s="622"/>
      <c r="N58" s="606"/>
    </row>
    <row r="59" spans="1:14" ht="52.5" customHeight="1" thickBot="1" x14ac:dyDescent="0.3">
      <c r="A59" s="606"/>
      <c r="B59" s="606"/>
      <c r="C59" s="606"/>
      <c r="D59" s="612"/>
      <c r="E59" s="623" t="s">
        <v>335</v>
      </c>
      <c r="F59" s="624"/>
      <c r="G59" s="625"/>
      <c r="H59" s="623" t="s">
        <v>336</v>
      </c>
      <c r="I59" s="624"/>
      <c r="J59" s="625"/>
      <c r="K59" s="623" t="s">
        <v>337</v>
      </c>
      <c r="L59" s="624"/>
      <c r="M59" s="625"/>
      <c r="N59" s="606"/>
    </row>
    <row r="60" spans="1:14" ht="75" customHeight="1" thickBot="1" x14ac:dyDescent="0.3">
      <c r="A60" s="607"/>
      <c r="B60" s="607"/>
      <c r="C60" s="607"/>
      <c r="D60" s="613"/>
      <c r="E60" s="438" t="s">
        <v>338</v>
      </c>
      <c r="F60" s="438" t="s">
        <v>339</v>
      </c>
      <c r="G60" s="438" t="s">
        <v>340</v>
      </c>
      <c r="H60" s="438" t="s">
        <v>338</v>
      </c>
      <c r="I60" s="438" t="s">
        <v>341</v>
      </c>
      <c r="J60" s="438" t="s">
        <v>342</v>
      </c>
      <c r="K60" s="438" t="s">
        <v>343</v>
      </c>
      <c r="L60" s="438" t="s">
        <v>344</v>
      </c>
      <c r="M60" s="438" t="s">
        <v>345</v>
      </c>
      <c r="N60" s="607"/>
    </row>
    <row r="61" spans="1:14" ht="105" customHeight="1" thickBot="1" x14ac:dyDescent="0.3">
      <c r="A61" s="608" t="s">
        <v>391</v>
      </c>
      <c r="B61" s="443" t="s">
        <v>392</v>
      </c>
      <c r="C61" s="428" t="s">
        <v>1901</v>
      </c>
      <c r="D61" s="429">
        <v>44443</v>
      </c>
      <c r="E61" s="443" t="s">
        <v>354</v>
      </c>
      <c r="F61" s="443" t="s">
        <v>354</v>
      </c>
      <c r="G61" s="443" t="s">
        <v>354</v>
      </c>
      <c r="H61" s="443" t="s">
        <v>354</v>
      </c>
      <c r="I61" s="443" t="s">
        <v>354</v>
      </c>
      <c r="J61" s="443" t="s">
        <v>354</v>
      </c>
      <c r="K61" s="429">
        <v>66664</v>
      </c>
      <c r="L61" s="429">
        <v>88886</v>
      </c>
      <c r="M61" s="429">
        <v>133329</v>
      </c>
      <c r="N61" s="444" t="s">
        <v>393</v>
      </c>
    </row>
    <row r="62" spans="1:14" ht="254.25" customHeight="1" thickBot="1" x14ac:dyDescent="0.3">
      <c r="A62" s="610"/>
      <c r="B62" s="457" t="s">
        <v>392</v>
      </c>
      <c r="C62" s="458" t="s">
        <v>1902</v>
      </c>
      <c r="D62" s="459">
        <v>44443</v>
      </c>
      <c r="E62" s="460">
        <v>44443</v>
      </c>
      <c r="F62" s="460">
        <v>55553</v>
      </c>
      <c r="G62" s="460">
        <v>66664</v>
      </c>
      <c r="H62" s="460">
        <v>44443</v>
      </c>
      <c r="I62" s="460">
        <v>66664</v>
      </c>
      <c r="J62" s="460">
        <v>88886</v>
      </c>
      <c r="K62" s="460">
        <v>66664</v>
      </c>
      <c r="L62" s="460">
        <v>88886</v>
      </c>
      <c r="M62" s="460">
        <v>133329</v>
      </c>
      <c r="N62" s="461" t="s">
        <v>393</v>
      </c>
    </row>
    <row r="63" spans="1:14" ht="132.75" customHeight="1" thickBot="1" x14ac:dyDescent="0.3">
      <c r="A63" s="436" t="s">
        <v>394</v>
      </c>
      <c r="B63" s="439" t="s">
        <v>395</v>
      </c>
      <c r="C63" s="462" t="s">
        <v>1903</v>
      </c>
      <c r="D63" s="434">
        <v>111263</v>
      </c>
      <c r="E63" s="463">
        <v>111263</v>
      </c>
      <c r="F63" s="463">
        <v>139078</v>
      </c>
      <c r="G63" s="463">
        <v>166894</v>
      </c>
      <c r="H63" s="463">
        <v>111263</v>
      </c>
      <c r="I63" s="463">
        <v>166894</v>
      </c>
      <c r="J63" s="463">
        <v>222526</v>
      </c>
      <c r="K63" s="463">
        <v>166894</v>
      </c>
      <c r="L63" s="463">
        <v>222526</v>
      </c>
      <c r="M63" s="463">
        <v>333789</v>
      </c>
      <c r="N63" s="435" t="s">
        <v>349</v>
      </c>
    </row>
    <row r="64" spans="1:14" ht="129.75" customHeight="1" thickBot="1" x14ac:dyDescent="0.3">
      <c r="A64" s="464" t="s">
        <v>1876</v>
      </c>
      <c r="B64" s="465" t="s">
        <v>1904</v>
      </c>
      <c r="C64" s="458" t="s">
        <v>1905</v>
      </c>
      <c r="D64" s="459">
        <v>111263</v>
      </c>
      <c r="E64" s="460">
        <v>111263</v>
      </c>
      <c r="F64" s="460">
        <v>139078</v>
      </c>
      <c r="G64" s="460">
        <v>166894</v>
      </c>
      <c r="H64" s="460">
        <v>111263</v>
      </c>
      <c r="I64" s="460">
        <v>166894</v>
      </c>
      <c r="J64" s="460">
        <v>222526</v>
      </c>
      <c r="K64" s="460">
        <v>166894</v>
      </c>
      <c r="L64" s="460">
        <v>222526</v>
      </c>
      <c r="M64" s="460">
        <v>333789</v>
      </c>
      <c r="N64" s="461" t="s">
        <v>349</v>
      </c>
    </row>
    <row r="65" spans="1:14" ht="8.25" customHeight="1" x14ac:dyDescent="0.25">
      <c r="A65" s="605" t="s">
        <v>184</v>
      </c>
      <c r="B65" s="605" t="s">
        <v>332</v>
      </c>
      <c r="C65" s="605" t="s">
        <v>333</v>
      </c>
      <c r="D65" s="611" t="s">
        <v>1879</v>
      </c>
      <c r="E65" s="614" t="s">
        <v>1911</v>
      </c>
      <c r="F65" s="615"/>
      <c r="G65" s="615"/>
      <c r="H65" s="615"/>
      <c r="I65" s="615"/>
      <c r="J65" s="615"/>
      <c r="K65" s="615"/>
      <c r="L65" s="615"/>
      <c r="M65" s="616"/>
      <c r="N65" s="423"/>
    </row>
    <row r="66" spans="1:14" ht="40.5" hidden="1" customHeight="1" x14ac:dyDescent="0.25">
      <c r="A66" s="606"/>
      <c r="B66" s="606"/>
      <c r="C66" s="606"/>
      <c r="D66" s="612"/>
      <c r="E66" s="617"/>
      <c r="F66" s="618"/>
      <c r="G66" s="618"/>
      <c r="H66" s="618"/>
      <c r="I66" s="618"/>
      <c r="J66" s="618"/>
      <c r="K66" s="618"/>
      <c r="L66" s="618"/>
      <c r="M66" s="619"/>
      <c r="N66" s="606" t="s">
        <v>334</v>
      </c>
    </row>
    <row r="67" spans="1:14" ht="88.5" customHeight="1" thickBot="1" x14ac:dyDescent="0.3">
      <c r="A67" s="606"/>
      <c r="B67" s="606"/>
      <c r="C67" s="606"/>
      <c r="D67" s="612"/>
      <c r="E67" s="620"/>
      <c r="F67" s="621"/>
      <c r="G67" s="621"/>
      <c r="H67" s="621"/>
      <c r="I67" s="621"/>
      <c r="J67" s="621"/>
      <c r="K67" s="621"/>
      <c r="L67" s="621"/>
      <c r="M67" s="622"/>
      <c r="N67" s="606"/>
    </row>
    <row r="68" spans="1:14" ht="45" customHeight="1" thickBot="1" x14ac:dyDescent="0.3">
      <c r="A68" s="606"/>
      <c r="B68" s="606"/>
      <c r="C68" s="606"/>
      <c r="D68" s="612"/>
      <c r="E68" s="623" t="s">
        <v>335</v>
      </c>
      <c r="F68" s="624"/>
      <c r="G68" s="625"/>
      <c r="H68" s="623" t="s">
        <v>336</v>
      </c>
      <c r="I68" s="624"/>
      <c r="J68" s="625"/>
      <c r="K68" s="623" t="s">
        <v>337</v>
      </c>
      <c r="L68" s="624"/>
      <c r="M68" s="625"/>
      <c r="N68" s="606"/>
    </row>
    <row r="69" spans="1:14" ht="90" customHeight="1" thickBot="1" x14ac:dyDescent="0.3">
      <c r="A69" s="607"/>
      <c r="B69" s="607"/>
      <c r="C69" s="607"/>
      <c r="D69" s="613"/>
      <c r="E69" s="438" t="s">
        <v>338</v>
      </c>
      <c r="F69" s="438" t="s">
        <v>339</v>
      </c>
      <c r="G69" s="438" t="s">
        <v>340</v>
      </c>
      <c r="H69" s="438" t="s">
        <v>338</v>
      </c>
      <c r="I69" s="438" t="s">
        <v>341</v>
      </c>
      <c r="J69" s="438" t="s">
        <v>342</v>
      </c>
      <c r="K69" s="438" t="s">
        <v>343</v>
      </c>
      <c r="L69" s="438" t="s">
        <v>344</v>
      </c>
      <c r="M69" s="438" t="s">
        <v>345</v>
      </c>
      <c r="N69" s="607"/>
    </row>
    <row r="70" spans="1:14" ht="82.5" customHeight="1" x14ac:dyDescent="0.25">
      <c r="A70" s="602" t="s">
        <v>396</v>
      </c>
      <c r="B70" s="633" t="s">
        <v>397</v>
      </c>
      <c r="C70" s="602" t="s">
        <v>1906</v>
      </c>
      <c r="D70" s="644">
        <v>17988</v>
      </c>
      <c r="E70" s="644">
        <v>17988</v>
      </c>
      <c r="F70" s="644">
        <v>17988</v>
      </c>
      <c r="G70" s="644">
        <v>17988</v>
      </c>
      <c r="H70" s="644">
        <v>17988</v>
      </c>
      <c r="I70" s="644">
        <v>17988</v>
      </c>
      <c r="J70" s="644">
        <v>17988</v>
      </c>
      <c r="K70" s="644">
        <v>17988</v>
      </c>
      <c r="L70" s="644">
        <v>17988</v>
      </c>
      <c r="M70" s="644">
        <v>17988</v>
      </c>
      <c r="N70" s="646" t="s">
        <v>398</v>
      </c>
    </row>
    <row r="71" spans="1:14" ht="27" customHeight="1" thickBot="1" x14ac:dyDescent="0.3">
      <c r="A71" s="604"/>
      <c r="B71" s="635"/>
      <c r="C71" s="604"/>
      <c r="D71" s="645"/>
      <c r="E71" s="645"/>
      <c r="F71" s="645"/>
      <c r="G71" s="645"/>
      <c r="H71" s="645"/>
      <c r="I71" s="645"/>
      <c r="J71" s="645"/>
      <c r="K71" s="645"/>
      <c r="L71" s="645"/>
      <c r="M71" s="645"/>
      <c r="N71" s="647"/>
    </row>
    <row r="72" spans="1:14" ht="49.5" customHeight="1" thickBot="1" x14ac:dyDescent="0.3">
      <c r="A72" s="609" t="s">
        <v>399</v>
      </c>
      <c r="B72" s="627" t="s">
        <v>400</v>
      </c>
      <c r="C72" s="444" t="s">
        <v>401</v>
      </c>
      <c r="D72" s="429">
        <v>1113064</v>
      </c>
      <c r="E72" s="429">
        <v>1113064</v>
      </c>
      <c r="F72" s="429">
        <v>1391330</v>
      </c>
      <c r="G72" s="429">
        <v>1669596</v>
      </c>
      <c r="H72" s="429">
        <v>1113064</v>
      </c>
      <c r="I72" s="429">
        <v>1669596</v>
      </c>
      <c r="J72" s="429">
        <v>2226128</v>
      </c>
      <c r="K72" s="429">
        <v>1669596</v>
      </c>
      <c r="L72" s="429">
        <v>2226128</v>
      </c>
      <c r="M72" s="429">
        <v>3339192</v>
      </c>
      <c r="N72" s="444" t="s">
        <v>349</v>
      </c>
    </row>
    <row r="73" spans="1:14" ht="75" customHeight="1" thickBot="1" x14ac:dyDescent="0.3">
      <c r="A73" s="609"/>
      <c r="B73" s="627"/>
      <c r="C73" s="444" t="s">
        <v>402</v>
      </c>
      <c r="D73" s="429">
        <v>1780902</v>
      </c>
      <c r="E73" s="429">
        <v>1780902</v>
      </c>
      <c r="F73" s="429">
        <v>2226127</v>
      </c>
      <c r="G73" s="429">
        <v>2671353</v>
      </c>
      <c r="H73" s="429">
        <v>1780902</v>
      </c>
      <c r="I73" s="429">
        <v>2671353</v>
      </c>
      <c r="J73" s="429">
        <v>3561804</v>
      </c>
      <c r="K73" s="429">
        <v>2671353</v>
      </c>
      <c r="L73" s="429">
        <v>3561804</v>
      </c>
      <c r="M73" s="429">
        <v>5342706</v>
      </c>
      <c r="N73" s="444" t="s">
        <v>349</v>
      </c>
    </row>
    <row r="74" spans="1:14" ht="57.75" customHeight="1" thickBot="1" x14ac:dyDescent="0.3">
      <c r="A74" s="609"/>
      <c r="B74" s="627"/>
      <c r="C74" s="444" t="s">
        <v>403</v>
      </c>
      <c r="D74" s="429">
        <v>1780902</v>
      </c>
      <c r="E74" s="429">
        <v>1780902</v>
      </c>
      <c r="F74" s="429">
        <v>2226127</v>
      </c>
      <c r="G74" s="429">
        <v>2671353</v>
      </c>
      <c r="H74" s="429">
        <v>1780902</v>
      </c>
      <c r="I74" s="429">
        <v>2671353</v>
      </c>
      <c r="J74" s="429">
        <v>3561804</v>
      </c>
      <c r="K74" s="429">
        <v>2671353</v>
      </c>
      <c r="L74" s="429">
        <v>3561804</v>
      </c>
      <c r="M74" s="429">
        <v>5342706</v>
      </c>
      <c r="N74" s="444" t="s">
        <v>349</v>
      </c>
    </row>
    <row r="75" spans="1:14" ht="49.5" customHeight="1" thickBot="1" x14ac:dyDescent="0.3">
      <c r="A75" s="610"/>
      <c r="B75" s="628"/>
      <c r="C75" s="444" t="s">
        <v>404</v>
      </c>
      <c r="D75" s="429">
        <v>1780902</v>
      </c>
      <c r="E75" s="429">
        <v>1780902</v>
      </c>
      <c r="F75" s="429">
        <v>2226127</v>
      </c>
      <c r="G75" s="429">
        <v>2671353</v>
      </c>
      <c r="H75" s="429">
        <v>1780902</v>
      </c>
      <c r="I75" s="429">
        <v>2671353</v>
      </c>
      <c r="J75" s="429">
        <v>3561804</v>
      </c>
      <c r="K75" s="429">
        <v>2671353</v>
      </c>
      <c r="L75" s="429">
        <v>3561804</v>
      </c>
      <c r="M75" s="429">
        <v>5342706</v>
      </c>
      <c r="N75" s="444" t="s">
        <v>349</v>
      </c>
    </row>
    <row r="76" spans="1:14" ht="25.5" customHeight="1" x14ac:dyDescent="0.25">
      <c r="A76" s="602" t="s">
        <v>405</v>
      </c>
      <c r="B76" s="633" t="s">
        <v>406</v>
      </c>
      <c r="C76" s="646" t="s">
        <v>407</v>
      </c>
      <c r="D76" s="644">
        <v>22194</v>
      </c>
      <c r="E76" s="668">
        <v>22194</v>
      </c>
      <c r="F76" s="668">
        <v>27742</v>
      </c>
      <c r="G76" s="668">
        <v>33291</v>
      </c>
      <c r="H76" s="668">
        <v>22194</v>
      </c>
      <c r="I76" s="668">
        <v>33291</v>
      </c>
      <c r="J76" s="668">
        <v>44388</v>
      </c>
      <c r="K76" s="668">
        <v>33291</v>
      </c>
      <c r="L76" s="668">
        <v>44388</v>
      </c>
      <c r="M76" s="668">
        <v>66582</v>
      </c>
      <c r="N76" s="646" t="s">
        <v>408</v>
      </c>
    </row>
    <row r="77" spans="1:14" ht="65.25" customHeight="1" thickBot="1" x14ac:dyDescent="0.3">
      <c r="A77" s="604"/>
      <c r="B77" s="635"/>
      <c r="C77" s="647"/>
      <c r="D77" s="645"/>
      <c r="E77" s="669"/>
      <c r="F77" s="669"/>
      <c r="G77" s="669"/>
      <c r="H77" s="669"/>
      <c r="I77" s="669"/>
      <c r="J77" s="669"/>
      <c r="K77" s="669"/>
      <c r="L77" s="669"/>
      <c r="M77" s="669"/>
      <c r="N77" s="647"/>
    </row>
    <row r="78" spans="1:14" ht="81.75" customHeight="1" thickBot="1" x14ac:dyDescent="0.3">
      <c r="A78" s="466" t="s">
        <v>409</v>
      </c>
      <c r="B78" s="457" t="s">
        <v>410</v>
      </c>
      <c r="C78" s="467" t="s">
        <v>411</v>
      </c>
      <c r="D78" s="460">
        <v>8980</v>
      </c>
      <c r="E78" s="460">
        <v>8980</v>
      </c>
      <c r="F78" s="460">
        <v>8980</v>
      </c>
      <c r="G78" s="460">
        <v>8980</v>
      </c>
      <c r="H78" s="460">
        <v>8980</v>
      </c>
      <c r="I78" s="460">
        <v>8980</v>
      </c>
      <c r="J78" s="460">
        <v>8980</v>
      </c>
      <c r="K78" s="460">
        <v>8980</v>
      </c>
      <c r="L78" s="460">
        <v>8980</v>
      </c>
      <c r="M78" s="460">
        <v>8980</v>
      </c>
      <c r="N78" s="468" t="s">
        <v>412</v>
      </c>
    </row>
    <row r="79" spans="1:14" ht="81.75" customHeight="1" thickBot="1" x14ac:dyDescent="0.3">
      <c r="A79" s="466" t="s">
        <v>409</v>
      </c>
      <c r="B79" s="457" t="s">
        <v>413</v>
      </c>
      <c r="C79" s="467" t="s">
        <v>414</v>
      </c>
      <c r="D79" s="460">
        <v>8980</v>
      </c>
      <c r="E79" s="460">
        <v>8980</v>
      </c>
      <c r="F79" s="460">
        <v>8980</v>
      </c>
      <c r="G79" s="460">
        <v>8980</v>
      </c>
      <c r="H79" s="460">
        <v>8980</v>
      </c>
      <c r="I79" s="460">
        <v>8980</v>
      </c>
      <c r="J79" s="460">
        <v>8980</v>
      </c>
      <c r="K79" s="460">
        <v>8980</v>
      </c>
      <c r="L79" s="460">
        <v>8980</v>
      </c>
      <c r="M79" s="460">
        <v>8980</v>
      </c>
      <c r="N79" s="468" t="s">
        <v>412</v>
      </c>
    </row>
    <row r="80" spans="1:14" x14ac:dyDescent="0.25">
      <c r="A80" s="469" t="s">
        <v>415</v>
      </c>
      <c r="B80" s="493"/>
      <c r="C80" s="493"/>
      <c r="D80" s="469"/>
      <c r="E80" s="469"/>
      <c r="F80" s="469"/>
      <c r="G80" s="469"/>
      <c r="H80" s="469"/>
      <c r="I80" s="469"/>
      <c r="J80" s="469"/>
      <c r="K80" s="469"/>
      <c r="L80" s="469"/>
      <c r="M80" s="469"/>
      <c r="N80" s="469"/>
    </row>
    <row r="81" spans="1:14" ht="21" customHeight="1" x14ac:dyDescent="0.25">
      <c r="A81" s="469" t="s">
        <v>416</v>
      </c>
      <c r="B81" s="469"/>
      <c r="C81" s="469"/>
      <c r="D81" s="469"/>
      <c r="E81" s="469"/>
      <c r="F81" s="469"/>
      <c r="G81" s="469"/>
      <c r="H81" s="469"/>
      <c r="I81" s="469"/>
      <c r="J81" s="469"/>
      <c r="K81" s="469"/>
      <c r="L81" s="469"/>
      <c r="M81" s="469"/>
      <c r="N81" s="469"/>
    </row>
    <row r="82" spans="1:14" ht="51.75" customHeight="1" x14ac:dyDescent="0.25">
      <c r="A82" s="655" t="s">
        <v>1907</v>
      </c>
      <c r="B82" s="655"/>
      <c r="C82" s="655"/>
      <c r="D82" s="655"/>
      <c r="E82" s="655"/>
      <c r="F82" s="655"/>
      <c r="G82" s="655"/>
      <c r="H82" s="655"/>
      <c r="I82" s="655"/>
      <c r="J82" s="655"/>
      <c r="K82" s="655"/>
      <c r="L82" s="655"/>
      <c r="M82" s="655"/>
      <c r="N82" s="655"/>
    </row>
    <row r="83" spans="1:14" ht="28.5" customHeight="1" thickBot="1" x14ac:dyDescent="0.3">
      <c r="A83" s="422" t="s">
        <v>417</v>
      </c>
      <c r="B83" s="494"/>
      <c r="C83" s="494"/>
      <c r="D83" s="469"/>
      <c r="E83" s="469"/>
      <c r="F83" s="469"/>
      <c r="G83" s="469"/>
      <c r="H83" s="469"/>
      <c r="I83" s="469"/>
      <c r="J83" s="469"/>
      <c r="K83" s="469"/>
      <c r="L83" s="469"/>
      <c r="M83" s="469"/>
      <c r="N83" s="469"/>
    </row>
    <row r="84" spans="1:14" ht="31.5" customHeight="1" x14ac:dyDescent="0.25">
      <c r="A84" s="605" t="s">
        <v>184</v>
      </c>
      <c r="B84" s="605" t="s">
        <v>332</v>
      </c>
      <c r="C84" s="605" t="s">
        <v>333</v>
      </c>
      <c r="D84" s="611" t="s">
        <v>1913</v>
      </c>
      <c r="E84" s="470"/>
      <c r="F84" s="470"/>
      <c r="G84" s="470"/>
      <c r="H84" s="470"/>
      <c r="I84" s="470"/>
      <c r="J84" s="470"/>
      <c r="K84" s="470"/>
      <c r="L84" s="470"/>
      <c r="M84" s="470"/>
      <c r="N84" s="470"/>
    </row>
    <row r="85" spans="1:14" ht="47.25" customHeight="1" x14ac:dyDescent="0.25">
      <c r="A85" s="606"/>
      <c r="B85" s="606"/>
      <c r="C85" s="606"/>
      <c r="D85" s="612"/>
      <c r="E85" s="471"/>
      <c r="F85" s="471"/>
      <c r="G85" s="471"/>
      <c r="H85" s="471"/>
      <c r="I85" s="471"/>
      <c r="J85" s="471"/>
      <c r="K85" s="471"/>
      <c r="L85" s="471"/>
      <c r="M85" s="471"/>
      <c r="N85" s="470"/>
    </row>
    <row r="86" spans="1:14" x14ac:dyDescent="0.25">
      <c r="A86" s="606"/>
      <c r="B86" s="606"/>
      <c r="C86" s="606"/>
      <c r="D86" s="612"/>
      <c r="E86" s="470"/>
      <c r="F86" s="470"/>
      <c r="G86" s="470"/>
      <c r="H86" s="470"/>
      <c r="I86" s="470"/>
      <c r="J86" s="470"/>
      <c r="K86" s="470"/>
      <c r="L86" s="470"/>
      <c r="M86" s="470"/>
      <c r="N86" s="470"/>
    </row>
    <row r="87" spans="1:14" x14ac:dyDescent="0.25">
      <c r="A87" s="606"/>
      <c r="B87" s="606"/>
      <c r="C87" s="606"/>
      <c r="D87" s="612"/>
      <c r="E87" s="470"/>
      <c r="F87" s="470"/>
      <c r="G87" s="470"/>
      <c r="H87" s="470"/>
      <c r="I87" s="470"/>
      <c r="J87" s="470"/>
      <c r="K87" s="470"/>
      <c r="L87" s="470"/>
      <c r="M87" s="470"/>
      <c r="N87" s="470"/>
    </row>
    <row r="88" spans="1:14" ht="16.5" thickBot="1" x14ac:dyDescent="0.3">
      <c r="A88" s="607"/>
      <c r="B88" s="607"/>
      <c r="C88" s="607"/>
      <c r="D88" s="613"/>
      <c r="E88" s="470"/>
      <c r="F88" s="470"/>
      <c r="G88" s="470"/>
      <c r="H88" s="470"/>
      <c r="I88" s="470"/>
      <c r="J88" s="470"/>
      <c r="K88" s="470"/>
      <c r="L88" s="470"/>
      <c r="M88" s="470"/>
      <c r="N88" s="470"/>
    </row>
    <row r="89" spans="1:14" ht="204" customHeight="1" thickBot="1" x14ac:dyDescent="0.3">
      <c r="A89" s="472" t="s">
        <v>1908</v>
      </c>
      <c r="B89" s="473" t="s">
        <v>236</v>
      </c>
      <c r="C89" s="474" t="s">
        <v>418</v>
      </c>
      <c r="D89" s="475">
        <v>241992</v>
      </c>
      <c r="E89" s="470"/>
      <c r="F89" s="470"/>
      <c r="G89" s="470"/>
      <c r="H89" s="470"/>
      <c r="I89" s="470"/>
      <c r="J89" s="470"/>
      <c r="K89" s="470"/>
      <c r="L89" s="470"/>
      <c r="M89" s="470"/>
      <c r="N89" s="470"/>
    </row>
    <row r="90" spans="1:14" ht="99" customHeight="1" x14ac:dyDescent="0.25">
      <c r="A90" s="626" t="s">
        <v>1909</v>
      </c>
      <c r="B90" s="626" t="s">
        <v>239</v>
      </c>
      <c r="C90" s="649" t="s">
        <v>419</v>
      </c>
      <c r="D90" s="657">
        <v>241992</v>
      </c>
      <c r="E90" s="470"/>
      <c r="F90" s="470"/>
      <c r="G90" s="470"/>
      <c r="H90" s="470"/>
      <c r="I90" s="470"/>
      <c r="J90" s="470"/>
      <c r="K90" s="470"/>
      <c r="L90" s="470"/>
      <c r="M90" s="470"/>
      <c r="N90" s="470"/>
    </row>
    <row r="91" spans="1:14" ht="3" customHeight="1" x14ac:dyDescent="0.25">
      <c r="A91" s="627"/>
      <c r="B91" s="627"/>
      <c r="C91" s="650"/>
      <c r="D91" s="658"/>
      <c r="E91" s="470"/>
      <c r="F91" s="470"/>
      <c r="G91" s="470"/>
      <c r="H91" s="470"/>
      <c r="I91" s="470"/>
      <c r="J91" s="470"/>
      <c r="K91" s="470"/>
      <c r="L91" s="470"/>
      <c r="M91" s="470"/>
      <c r="N91" s="470"/>
    </row>
    <row r="92" spans="1:14" ht="46.5" customHeight="1" thickBot="1" x14ac:dyDescent="0.3">
      <c r="A92" s="628"/>
      <c r="B92" s="628"/>
      <c r="C92" s="656"/>
      <c r="D92" s="659"/>
      <c r="E92" s="470"/>
      <c r="F92" s="470"/>
      <c r="G92" s="470"/>
      <c r="H92" s="470"/>
      <c r="I92" s="470"/>
      <c r="J92" s="470"/>
      <c r="K92" s="470"/>
      <c r="L92" s="470"/>
      <c r="M92" s="470"/>
      <c r="N92" s="470"/>
    </row>
    <row r="93" spans="1:14" ht="105" customHeight="1" x14ac:dyDescent="0.25">
      <c r="A93" s="660" t="s">
        <v>1877</v>
      </c>
      <c r="B93" s="662">
        <v>107</v>
      </c>
      <c r="C93" s="664" t="s">
        <v>242</v>
      </c>
      <c r="D93" s="666">
        <v>241992</v>
      </c>
      <c r="E93" s="470"/>
      <c r="F93" s="470"/>
      <c r="G93" s="470"/>
      <c r="H93" s="470"/>
      <c r="I93" s="470"/>
      <c r="J93" s="470"/>
      <c r="K93" s="470"/>
      <c r="L93" s="470"/>
      <c r="M93" s="470"/>
      <c r="N93" s="470"/>
    </row>
    <row r="94" spans="1:14" ht="39.75" customHeight="1" thickBot="1" x14ac:dyDescent="0.3">
      <c r="A94" s="661"/>
      <c r="B94" s="663"/>
      <c r="C94" s="665"/>
      <c r="D94" s="667"/>
      <c r="E94" s="470"/>
      <c r="F94" s="470"/>
      <c r="G94" s="470"/>
      <c r="H94" s="470"/>
      <c r="I94" s="470"/>
      <c r="J94" s="470"/>
      <c r="K94" s="470"/>
      <c r="L94" s="470"/>
      <c r="M94" s="470"/>
      <c r="N94" s="470"/>
    </row>
    <row r="95" spans="1:14" ht="61.5" customHeight="1" x14ac:dyDescent="0.25">
      <c r="A95" s="655" t="s">
        <v>1907</v>
      </c>
      <c r="B95" s="655"/>
      <c r="C95" s="655"/>
      <c r="D95" s="655"/>
      <c r="E95" s="655"/>
      <c r="F95" s="655"/>
      <c r="G95" s="655"/>
      <c r="H95" s="655"/>
      <c r="I95" s="655"/>
      <c r="J95" s="655"/>
      <c r="K95" s="655"/>
      <c r="L95" s="655"/>
      <c r="M95" s="655"/>
      <c r="N95" s="655"/>
    </row>
    <row r="96" spans="1:14" x14ac:dyDescent="0.25">
      <c r="A96" s="470"/>
      <c r="B96" s="654"/>
      <c r="C96" s="654"/>
      <c r="D96" s="470"/>
      <c r="E96" s="470"/>
      <c r="F96" s="470"/>
      <c r="G96" s="470"/>
      <c r="H96" s="470"/>
      <c r="I96" s="470"/>
      <c r="J96" s="470"/>
      <c r="K96" s="470"/>
      <c r="L96" s="470"/>
      <c r="M96" s="470"/>
      <c r="N96" s="470"/>
    </row>
    <row r="97" spans="1:14" ht="16.5" thickBot="1" x14ac:dyDescent="0.3">
      <c r="A97" s="470"/>
      <c r="B97" s="654"/>
      <c r="C97" s="654"/>
      <c r="D97" s="470"/>
      <c r="E97" s="470"/>
      <c r="F97" s="470"/>
      <c r="G97" s="470"/>
      <c r="H97" s="470"/>
      <c r="I97" s="470"/>
      <c r="J97" s="470"/>
      <c r="K97" s="470"/>
      <c r="L97" s="470"/>
      <c r="M97" s="470"/>
      <c r="N97" s="470"/>
    </row>
    <row r="98" spans="1:14" ht="48" customHeight="1" thickBot="1" x14ac:dyDescent="0.3">
      <c r="A98" s="470"/>
      <c r="B98" s="470"/>
      <c r="C98" s="476" t="s">
        <v>1767</v>
      </c>
      <c r="D98" s="477">
        <v>2026</v>
      </c>
      <c r="E98" s="470"/>
      <c r="F98" s="470"/>
      <c r="G98" s="470"/>
      <c r="H98" s="470"/>
      <c r="I98" s="470"/>
      <c r="J98" s="470"/>
      <c r="K98" s="470"/>
      <c r="L98" s="470"/>
      <c r="M98" s="470"/>
      <c r="N98" s="470"/>
    </row>
    <row r="99" spans="1:14" ht="48" customHeight="1" thickBot="1" x14ac:dyDescent="0.3">
      <c r="A99" s="470"/>
      <c r="B99" s="470"/>
      <c r="C99" s="476" t="s">
        <v>1768</v>
      </c>
      <c r="D99" s="478">
        <v>25.49</v>
      </c>
      <c r="E99" s="470"/>
      <c r="F99" s="470"/>
      <c r="G99" s="470"/>
      <c r="H99" s="470"/>
      <c r="I99" s="470"/>
      <c r="J99" s="470"/>
      <c r="K99" s="470"/>
      <c r="L99" s="470"/>
      <c r="M99" s="470"/>
      <c r="N99" s="470"/>
    </row>
  </sheetData>
  <sheetProtection algorithmName="SHA-512" hashValue="80xU10tuiomzHNw0/GL7ZxMXyz4t+Kg8QEk0L1fZ/FiIiifoOjby/SEHasnuvbMjEmhCSn6VkDo0ep7DVtBhlQ==" saltValue="1C5xqVciC3tLa8LaVWIf5w==" spinCount="100000" sheet="1" objects="1" scenarios="1"/>
  <mergeCells count="184">
    <mergeCell ref="G76:G77"/>
    <mergeCell ref="H76:H77"/>
    <mergeCell ref="I76:I77"/>
    <mergeCell ref="J76:J77"/>
    <mergeCell ref="K76:K77"/>
    <mergeCell ref="L76:L77"/>
    <mergeCell ref="A76:A77"/>
    <mergeCell ref="B76:B77"/>
    <mergeCell ref="C76:C77"/>
    <mergeCell ref="D76:D77"/>
    <mergeCell ref="E76:E77"/>
    <mergeCell ref="F76:F77"/>
    <mergeCell ref="I70:I71"/>
    <mergeCell ref="A70:A71"/>
    <mergeCell ref="B70:B71"/>
    <mergeCell ref="C70:C71"/>
    <mergeCell ref="D70:D71"/>
    <mergeCell ref="E70:E71"/>
    <mergeCell ref="F70:F71"/>
    <mergeCell ref="B96:C96"/>
    <mergeCell ref="B97:C97"/>
    <mergeCell ref="A95:N95"/>
    <mergeCell ref="C90:C92"/>
    <mergeCell ref="D90:D92"/>
    <mergeCell ref="A93:A94"/>
    <mergeCell ref="B93:B94"/>
    <mergeCell ref="C93:C94"/>
    <mergeCell ref="D93:D94"/>
    <mergeCell ref="A90:A92"/>
    <mergeCell ref="B90:B92"/>
    <mergeCell ref="M76:M77"/>
    <mergeCell ref="N76:N77"/>
    <mergeCell ref="A82:N82"/>
    <mergeCell ref="A84:A88"/>
    <mergeCell ref="B84:B88"/>
    <mergeCell ref="C84:C88"/>
    <mergeCell ref="E56:M58"/>
    <mergeCell ref="N57:N60"/>
    <mergeCell ref="E59:G59"/>
    <mergeCell ref="H59:J59"/>
    <mergeCell ref="K59:M59"/>
    <mergeCell ref="M70:M71"/>
    <mergeCell ref="N70:N71"/>
    <mergeCell ref="A72:A75"/>
    <mergeCell ref="B72:B75"/>
    <mergeCell ref="J70:J71"/>
    <mergeCell ref="K70:K71"/>
    <mergeCell ref="L70:L71"/>
    <mergeCell ref="A61:A62"/>
    <mergeCell ref="A65:A69"/>
    <mergeCell ref="B65:B69"/>
    <mergeCell ref="C65:C69"/>
    <mergeCell ref="D65:D69"/>
    <mergeCell ref="E65:M67"/>
    <mergeCell ref="N66:N69"/>
    <mergeCell ref="E68:G68"/>
    <mergeCell ref="H68:J68"/>
    <mergeCell ref="K68:M68"/>
    <mergeCell ref="G70:G71"/>
    <mergeCell ref="H70:H71"/>
    <mergeCell ref="L33:L35"/>
    <mergeCell ref="M33:M35"/>
    <mergeCell ref="N33:N35"/>
    <mergeCell ref="A36:A40"/>
    <mergeCell ref="B36:B40"/>
    <mergeCell ref="C36:C40"/>
    <mergeCell ref="D36:D40"/>
    <mergeCell ref="E36:M38"/>
    <mergeCell ref="N37:N40"/>
    <mergeCell ref="E39:G39"/>
    <mergeCell ref="H39:J39"/>
    <mergeCell ref="K39:M39"/>
    <mergeCell ref="M31:M32"/>
    <mergeCell ref="N31:N32"/>
    <mergeCell ref="A33:A35"/>
    <mergeCell ref="B33:B35"/>
    <mergeCell ref="D33:D35"/>
    <mergeCell ref="E33:E35"/>
    <mergeCell ref="F33:F35"/>
    <mergeCell ref="G33:G35"/>
    <mergeCell ref="H33:H35"/>
    <mergeCell ref="I33:I35"/>
    <mergeCell ref="G31:G32"/>
    <mergeCell ref="H31:H32"/>
    <mergeCell ref="I31:I32"/>
    <mergeCell ref="J31:J32"/>
    <mergeCell ref="K31:K32"/>
    <mergeCell ref="L31:L32"/>
    <mergeCell ref="A31:A32"/>
    <mergeCell ref="B31:B32"/>
    <mergeCell ref="C31:C32"/>
    <mergeCell ref="D31:D32"/>
    <mergeCell ref="E31:E32"/>
    <mergeCell ref="F31:F32"/>
    <mergeCell ref="J33:J35"/>
    <mergeCell ref="K33:K35"/>
    <mergeCell ref="K29:K30"/>
    <mergeCell ref="L29:L30"/>
    <mergeCell ref="M29:M30"/>
    <mergeCell ref="N29:N30"/>
    <mergeCell ref="N25:N26"/>
    <mergeCell ref="B27:B28"/>
    <mergeCell ref="C27:C28"/>
    <mergeCell ref="B29:B30"/>
    <mergeCell ref="C29:C30"/>
    <mergeCell ref="D29:D30"/>
    <mergeCell ref="E29:E30"/>
    <mergeCell ref="F29:F30"/>
    <mergeCell ref="G29:G30"/>
    <mergeCell ref="H29:H30"/>
    <mergeCell ref="I29:I30"/>
    <mergeCell ref="J29:J30"/>
    <mergeCell ref="N14:N15"/>
    <mergeCell ref="A20:A23"/>
    <mergeCell ref="B21:B23"/>
    <mergeCell ref="D21:D23"/>
    <mergeCell ref="K21:K23"/>
    <mergeCell ref="L21:L23"/>
    <mergeCell ref="M21:M23"/>
    <mergeCell ref="N21:N23"/>
    <mergeCell ref="A13:A15"/>
    <mergeCell ref="B13:B15"/>
    <mergeCell ref="C13:C15"/>
    <mergeCell ref="D13:D15"/>
    <mergeCell ref="E13:M13"/>
    <mergeCell ref="E14:G14"/>
    <mergeCell ref="H14:J14"/>
    <mergeCell ref="K14:M14"/>
    <mergeCell ref="E24:M24"/>
    <mergeCell ref="E25:G25"/>
    <mergeCell ref="H25:J25"/>
    <mergeCell ref="K25:M25"/>
    <mergeCell ref="M7:M8"/>
    <mergeCell ref="C21:C23"/>
    <mergeCell ref="E21:E23"/>
    <mergeCell ref="F21:F23"/>
    <mergeCell ref="J21:J23"/>
    <mergeCell ref="I21:I23"/>
    <mergeCell ref="H21:H23"/>
    <mergeCell ref="G21:G23"/>
    <mergeCell ref="A1:N1"/>
    <mergeCell ref="A2:A6"/>
    <mergeCell ref="B2:B6"/>
    <mergeCell ref="C2:C6"/>
    <mergeCell ref="D2:D6"/>
    <mergeCell ref="E2:M4"/>
    <mergeCell ref="N3:N6"/>
    <mergeCell ref="E5:G5"/>
    <mergeCell ref="H5:J5"/>
    <mergeCell ref="K5:M5"/>
    <mergeCell ref="E45:M47"/>
    <mergeCell ref="E48:G48"/>
    <mergeCell ref="H48:J48"/>
    <mergeCell ref="K48:M48"/>
    <mergeCell ref="N45:N49"/>
    <mergeCell ref="D84:D88"/>
    <mergeCell ref="A7:A9"/>
    <mergeCell ref="B7:B9"/>
    <mergeCell ref="D7:D8"/>
    <mergeCell ref="N7:N8"/>
    <mergeCell ref="A10:A12"/>
    <mergeCell ref="B10:B12"/>
    <mergeCell ref="E7:E8"/>
    <mergeCell ref="F7:F8"/>
    <mergeCell ref="G7:G8"/>
    <mergeCell ref="H7:H8"/>
    <mergeCell ref="I7:I8"/>
    <mergeCell ref="J7:J8"/>
    <mergeCell ref="K7:K8"/>
    <mergeCell ref="L7:L8"/>
    <mergeCell ref="A24:A26"/>
    <mergeCell ref="B24:B26"/>
    <mergeCell ref="C24:C26"/>
    <mergeCell ref="D24:D26"/>
    <mergeCell ref="A53:A55"/>
    <mergeCell ref="A56:A60"/>
    <mergeCell ref="B56:B60"/>
    <mergeCell ref="C56:C60"/>
    <mergeCell ref="A41:A43"/>
    <mergeCell ref="A45:A49"/>
    <mergeCell ref="B45:B49"/>
    <mergeCell ref="C45:C49"/>
    <mergeCell ref="D45:D49"/>
    <mergeCell ref="D56:D6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ayfa8"/>
  <dimension ref="B1:K88"/>
  <sheetViews>
    <sheetView showGridLines="0" zoomScale="85" zoomScaleNormal="85" workbookViewId="0">
      <selection activeCell="O4" sqref="O4"/>
    </sheetView>
  </sheetViews>
  <sheetFormatPr defaultColWidth="9.140625" defaultRowHeight="15" x14ac:dyDescent="0.25"/>
  <cols>
    <col min="1" max="1" width="9.140625" style="6"/>
    <col min="2" max="2" width="57.28515625" style="6" customWidth="1"/>
    <col min="3" max="4" width="15.28515625" style="6" customWidth="1"/>
    <col min="5" max="5" width="14" style="6" customWidth="1"/>
    <col min="6" max="9" width="14.5703125" style="6" customWidth="1"/>
    <col min="10" max="10" width="13.28515625" style="6" bestFit="1" customWidth="1"/>
    <col min="11" max="11" width="11.28515625" style="6" bestFit="1" customWidth="1"/>
    <col min="12" max="16384" width="9.140625" style="6"/>
  </cols>
  <sheetData>
    <row r="1" spans="2:11" ht="15.75" thickBot="1" x14ac:dyDescent="0.3"/>
    <row r="2" spans="2:11" ht="51" customHeight="1" thickBot="1" x14ac:dyDescent="0.3">
      <c r="B2" s="54" t="s">
        <v>420</v>
      </c>
      <c r="C2" s="56">
        <v>2021</v>
      </c>
      <c r="D2" s="56">
        <v>2022</v>
      </c>
      <c r="E2" s="346" t="s">
        <v>1744</v>
      </c>
      <c r="F2" s="346" t="s">
        <v>1745</v>
      </c>
      <c r="G2" s="346" t="s">
        <v>1758</v>
      </c>
      <c r="H2" s="346" t="s">
        <v>1780</v>
      </c>
      <c r="I2" s="346" t="s">
        <v>1873</v>
      </c>
    </row>
    <row r="3" spans="2:11" ht="45.75" thickBot="1" x14ac:dyDescent="0.3">
      <c r="B3" s="28" t="s">
        <v>421</v>
      </c>
      <c r="C3" s="672">
        <v>3577.5</v>
      </c>
      <c r="D3" s="672">
        <v>5004</v>
      </c>
      <c r="E3" s="672">
        <v>10008</v>
      </c>
      <c r="F3" s="672">
        <v>13414.5</v>
      </c>
      <c r="G3" s="672">
        <v>20002.5</v>
      </c>
      <c r="H3" s="672">
        <v>26005.5</v>
      </c>
      <c r="I3" s="672">
        <v>33030</v>
      </c>
      <c r="K3" s="421"/>
    </row>
    <row r="4" spans="2:11" ht="15.75" customHeight="1" thickBot="1" x14ac:dyDescent="0.3">
      <c r="B4" s="29" t="s">
        <v>422</v>
      </c>
      <c r="C4" s="676"/>
      <c r="D4" s="676"/>
      <c r="E4" s="676"/>
      <c r="F4" s="676"/>
      <c r="G4" s="676"/>
      <c r="H4" s="676"/>
      <c r="I4" s="676"/>
      <c r="J4" s="6" t="s">
        <v>1783</v>
      </c>
    </row>
    <row r="5" spans="2:11" ht="105.75" thickBot="1" x14ac:dyDescent="0.3">
      <c r="B5" s="28" t="s">
        <v>423</v>
      </c>
      <c r="C5" s="672">
        <f>+C3*2</f>
        <v>7155</v>
      </c>
      <c r="D5" s="672">
        <f>+D3*2</f>
        <v>10008</v>
      </c>
      <c r="E5" s="672">
        <v>20016</v>
      </c>
      <c r="F5" s="672">
        <v>26829</v>
      </c>
      <c r="G5" s="672">
        <v>40005</v>
      </c>
      <c r="H5" s="672">
        <f>+H3*2</f>
        <v>52011</v>
      </c>
      <c r="I5" s="672">
        <f>+I3*2</f>
        <v>66060</v>
      </c>
    </row>
    <row r="6" spans="2:11" ht="15.75" customHeight="1" thickBot="1" x14ac:dyDescent="0.3">
      <c r="B6" s="29" t="s">
        <v>424</v>
      </c>
      <c r="C6" s="671"/>
      <c r="D6" s="671"/>
      <c r="E6" s="671"/>
      <c r="F6" s="671"/>
      <c r="G6" s="671"/>
      <c r="H6" s="671"/>
      <c r="I6" s="671"/>
      <c r="K6" s="374"/>
    </row>
    <row r="7" spans="2:11" ht="105.75" thickBot="1" x14ac:dyDescent="0.3">
      <c r="B7" s="28" t="s">
        <v>425</v>
      </c>
      <c r="C7" s="670">
        <f>+C3*5</f>
        <v>17887.5</v>
      </c>
      <c r="D7" s="670">
        <f>+D3*5</f>
        <v>25020</v>
      </c>
      <c r="E7" s="670">
        <v>50040</v>
      </c>
      <c r="F7" s="670">
        <v>67072.5</v>
      </c>
      <c r="G7" s="670">
        <v>100012.5</v>
      </c>
      <c r="H7" s="670">
        <f>+H3*5</f>
        <v>130027.5</v>
      </c>
      <c r="I7" s="670">
        <f>+I3*5</f>
        <v>165150</v>
      </c>
    </row>
    <row r="8" spans="2:11" ht="15.75" customHeight="1" thickBot="1" x14ac:dyDescent="0.3">
      <c r="B8" s="29" t="s">
        <v>426</v>
      </c>
      <c r="C8" s="671"/>
      <c r="D8" s="671"/>
      <c r="E8" s="671"/>
      <c r="F8" s="671"/>
      <c r="G8" s="671"/>
      <c r="H8" s="671"/>
      <c r="I8" s="671"/>
    </row>
    <row r="9" spans="2:11" ht="30.75" thickBot="1" x14ac:dyDescent="0.3">
      <c r="B9" s="30" t="s">
        <v>427</v>
      </c>
      <c r="C9" s="57"/>
      <c r="D9" s="57"/>
      <c r="E9" s="57"/>
      <c r="F9" s="57"/>
      <c r="G9" s="57"/>
      <c r="H9" s="57"/>
      <c r="I9" s="57"/>
    </row>
    <row r="10" spans="2:11" ht="30.75" thickBot="1" x14ac:dyDescent="0.3">
      <c r="B10" s="28" t="s">
        <v>428</v>
      </c>
      <c r="C10" s="670">
        <f>+C3*3</f>
        <v>10732.5</v>
      </c>
      <c r="D10" s="670">
        <f>+D3*3</f>
        <v>15012</v>
      </c>
      <c r="E10" s="670">
        <v>30024</v>
      </c>
      <c r="F10" s="670">
        <v>40243.5</v>
      </c>
      <c r="G10" s="670">
        <v>60007.5</v>
      </c>
      <c r="H10" s="670">
        <f>+H3*3</f>
        <v>78016.5</v>
      </c>
      <c r="I10" s="670">
        <f>+I3*3</f>
        <v>99090</v>
      </c>
    </row>
    <row r="11" spans="2:11" ht="15.75" customHeight="1" thickBot="1" x14ac:dyDescent="0.3">
      <c r="B11" s="29" t="s">
        <v>429</v>
      </c>
      <c r="C11" s="671"/>
      <c r="D11" s="671"/>
      <c r="E11" s="671"/>
      <c r="F11" s="671"/>
      <c r="G11" s="671"/>
      <c r="H11" s="671"/>
      <c r="I11" s="671"/>
    </row>
    <row r="12" spans="2:11" ht="15.75" customHeight="1" thickBot="1" x14ac:dyDescent="0.3">
      <c r="B12" s="28" t="s">
        <v>430</v>
      </c>
      <c r="C12" s="670">
        <f>+C3*2</f>
        <v>7155</v>
      </c>
      <c r="D12" s="670">
        <f>+D3*2</f>
        <v>10008</v>
      </c>
      <c r="E12" s="670">
        <v>20016</v>
      </c>
      <c r="F12" s="672">
        <v>26829</v>
      </c>
      <c r="G12" s="672">
        <v>40005</v>
      </c>
      <c r="H12" s="672">
        <f>+H3*2</f>
        <v>52011</v>
      </c>
      <c r="I12" s="672">
        <f>+I3*2</f>
        <v>66060</v>
      </c>
    </row>
    <row r="13" spans="2:11" ht="15.75" customHeight="1" thickBot="1" x14ac:dyDescent="0.3">
      <c r="B13" s="29" t="s">
        <v>431</v>
      </c>
      <c r="C13" s="671"/>
      <c r="D13" s="671"/>
      <c r="E13" s="671"/>
      <c r="F13" s="673"/>
      <c r="G13" s="673"/>
      <c r="H13" s="673"/>
      <c r="I13" s="673"/>
    </row>
    <row r="14" spans="2:11" ht="15.75" customHeight="1" thickBot="1" x14ac:dyDescent="0.3">
      <c r="B14" s="28" t="s">
        <v>432</v>
      </c>
      <c r="C14" s="672">
        <v>3577.5</v>
      </c>
      <c r="D14" s="672">
        <v>5004</v>
      </c>
      <c r="E14" s="672">
        <v>10008</v>
      </c>
      <c r="F14" s="672">
        <v>13414.5</v>
      </c>
      <c r="G14" s="672">
        <v>20002.5</v>
      </c>
      <c r="H14" s="672">
        <f>+H3</f>
        <v>26005.5</v>
      </c>
      <c r="I14" s="672">
        <f>+I3</f>
        <v>33030</v>
      </c>
    </row>
    <row r="15" spans="2:11" ht="15.75" customHeight="1" thickBot="1" x14ac:dyDescent="0.3">
      <c r="B15" s="29" t="s">
        <v>433</v>
      </c>
      <c r="C15" s="673"/>
      <c r="D15" s="673"/>
      <c r="E15" s="673"/>
      <c r="F15" s="673"/>
      <c r="G15" s="673"/>
      <c r="H15" s="673"/>
      <c r="I15" s="673"/>
    </row>
    <row r="16" spans="2:11" ht="30.75" thickBot="1" x14ac:dyDescent="0.3">
      <c r="B16" s="30" t="s">
        <v>434</v>
      </c>
      <c r="C16" s="57"/>
      <c r="D16" s="57"/>
      <c r="E16" s="57"/>
      <c r="F16" s="57"/>
      <c r="G16" s="57"/>
      <c r="H16" s="57"/>
      <c r="I16" s="57"/>
    </row>
    <row r="17" spans="2:9" ht="30.75" thickBot="1" x14ac:dyDescent="0.3">
      <c r="B17" s="28" t="s">
        <v>435</v>
      </c>
      <c r="C17" s="670">
        <f>+C3/5</f>
        <v>715.5</v>
      </c>
      <c r="D17" s="670">
        <f>+D3/5</f>
        <v>1000.8</v>
      </c>
      <c r="E17" s="670">
        <v>2002</v>
      </c>
      <c r="F17" s="670">
        <v>2682.9</v>
      </c>
      <c r="G17" s="670">
        <v>4000.5</v>
      </c>
      <c r="H17" s="670">
        <f>+H3/5</f>
        <v>5201.1000000000004</v>
      </c>
      <c r="I17" s="670">
        <f>+I3/5</f>
        <v>6606</v>
      </c>
    </row>
    <row r="18" spans="2:9" ht="30.75" thickBot="1" x14ac:dyDescent="0.3">
      <c r="B18" s="29" t="s">
        <v>436</v>
      </c>
      <c r="C18" s="671"/>
      <c r="D18" s="671"/>
      <c r="E18" s="671"/>
      <c r="F18" s="671"/>
      <c r="G18" s="671"/>
      <c r="H18" s="671"/>
      <c r="I18" s="671"/>
    </row>
    <row r="19" spans="2:9" ht="45.75" thickBot="1" x14ac:dyDescent="0.3">
      <c r="B19" s="28" t="s">
        <v>437</v>
      </c>
      <c r="C19" s="670">
        <f>+C3/8</f>
        <v>447.1875</v>
      </c>
      <c r="D19" s="670">
        <f>+D3/8</f>
        <v>625.5</v>
      </c>
      <c r="E19" s="670">
        <v>1251</v>
      </c>
      <c r="F19" s="670">
        <v>1676.81</v>
      </c>
      <c r="G19" s="670">
        <v>2500.31</v>
      </c>
      <c r="H19" s="670">
        <f>+H3/8</f>
        <v>3250.6875</v>
      </c>
      <c r="I19" s="670">
        <f>+I3/8</f>
        <v>4128.75</v>
      </c>
    </row>
    <row r="20" spans="2:9" ht="15.75" customHeight="1" thickBot="1" x14ac:dyDescent="0.3">
      <c r="B20" s="29" t="s">
        <v>438</v>
      </c>
      <c r="C20" s="671"/>
      <c r="D20" s="671"/>
      <c r="E20" s="671"/>
      <c r="F20" s="671"/>
      <c r="G20" s="671"/>
      <c r="H20" s="671"/>
      <c r="I20" s="671"/>
    </row>
    <row r="21" spans="2:9" ht="90.75" thickBot="1" x14ac:dyDescent="0.3">
      <c r="B21" s="28" t="s">
        <v>439</v>
      </c>
      <c r="C21" s="670">
        <f>+C3/2</f>
        <v>1788.75</v>
      </c>
      <c r="D21" s="670">
        <f>+D3/2</f>
        <v>2502</v>
      </c>
      <c r="E21" s="670">
        <v>5004</v>
      </c>
      <c r="F21" s="670">
        <v>6707.25</v>
      </c>
      <c r="G21" s="670">
        <v>10001.25</v>
      </c>
      <c r="H21" s="670">
        <f>+H3/2</f>
        <v>13002.75</v>
      </c>
      <c r="I21" s="670">
        <f>+I3/2</f>
        <v>16515</v>
      </c>
    </row>
    <row r="22" spans="2:9" ht="15.75" customHeight="1" thickBot="1" x14ac:dyDescent="0.3">
      <c r="B22" s="29" t="s">
        <v>440</v>
      </c>
      <c r="C22" s="671"/>
      <c r="D22" s="671"/>
      <c r="E22" s="671"/>
      <c r="F22" s="671"/>
      <c r="G22" s="671"/>
      <c r="H22" s="671"/>
      <c r="I22" s="671"/>
    </row>
    <row r="23" spans="2:9" s="45" customFormat="1" ht="150.75" thickBot="1" x14ac:dyDescent="0.3">
      <c r="B23" s="44" t="s">
        <v>441</v>
      </c>
      <c r="C23" s="674">
        <f>+C3*2</f>
        <v>7155</v>
      </c>
      <c r="D23" s="674">
        <f>+D3*2</f>
        <v>10008</v>
      </c>
      <c r="E23" s="674">
        <v>20016</v>
      </c>
      <c r="F23" s="674">
        <v>26829</v>
      </c>
      <c r="G23" s="674">
        <v>40005</v>
      </c>
      <c r="H23" s="674">
        <f>+H3*2</f>
        <v>52011</v>
      </c>
      <c r="I23" s="674">
        <f>+I3*2</f>
        <v>66060</v>
      </c>
    </row>
    <row r="24" spans="2:9" ht="15.75" customHeight="1" thickBot="1" x14ac:dyDescent="0.3">
      <c r="B24" s="29" t="s">
        <v>442</v>
      </c>
      <c r="C24" s="675"/>
      <c r="D24" s="675"/>
      <c r="E24" s="675"/>
      <c r="F24" s="675"/>
      <c r="G24" s="675"/>
      <c r="H24" s="675"/>
      <c r="I24" s="675"/>
    </row>
    <row r="25" spans="2:9" s="45" customFormat="1" ht="75.75" thickBot="1" x14ac:dyDescent="0.3">
      <c r="B25" s="348" t="s">
        <v>443</v>
      </c>
      <c r="C25" s="670">
        <f>+C3*2</f>
        <v>7155</v>
      </c>
      <c r="D25" s="670">
        <f>+D3*2</f>
        <v>10008</v>
      </c>
      <c r="E25" s="670">
        <v>20016</v>
      </c>
      <c r="F25" s="670">
        <v>26829</v>
      </c>
      <c r="G25" s="670">
        <v>40005</v>
      </c>
      <c r="H25" s="670">
        <f>+H3*2</f>
        <v>52011</v>
      </c>
      <c r="I25" s="670">
        <f>+I3*2</f>
        <v>66060</v>
      </c>
    </row>
    <row r="26" spans="2:9" ht="15.75" customHeight="1" thickBot="1" x14ac:dyDescent="0.3">
      <c r="B26" s="349" t="s">
        <v>442</v>
      </c>
      <c r="C26" s="671"/>
      <c r="D26" s="671"/>
      <c r="E26" s="671"/>
      <c r="F26" s="671"/>
      <c r="G26" s="671"/>
      <c r="H26" s="671"/>
      <c r="I26" s="671"/>
    </row>
    <row r="27" spans="2:9" ht="75.75" thickBot="1" x14ac:dyDescent="0.3">
      <c r="B27" s="31" t="s">
        <v>444</v>
      </c>
      <c r="C27" s="57"/>
      <c r="D27" s="57"/>
      <c r="E27" s="57"/>
      <c r="F27" s="57"/>
      <c r="G27" s="57"/>
      <c r="H27" s="57"/>
      <c r="I27" s="57"/>
    </row>
    <row r="28" spans="2:9" ht="15.75" customHeight="1" thickBot="1" x14ac:dyDescent="0.3">
      <c r="B28" s="28" t="s">
        <v>445</v>
      </c>
      <c r="C28" s="670">
        <f>+C3*12</f>
        <v>42930</v>
      </c>
      <c r="D28" s="670">
        <f>+D3*12</f>
        <v>60048</v>
      </c>
      <c r="E28" s="670">
        <v>120096</v>
      </c>
      <c r="F28" s="670">
        <v>160974</v>
      </c>
      <c r="G28" s="670">
        <v>240030</v>
      </c>
      <c r="H28" s="670">
        <f>+H3*12</f>
        <v>312066</v>
      </c>
      <c r="I28" s="670">
        <f>+I3*12</f>
        <v>396360</v>
      </c>
    </row>
    <row r="29" spans="2:9" ht="15.75" customHeight="1" thickBot="1" x14ac:dyDescent="0.3">
      <c r="B29" s="29" t="s">
        <v>446</v>
      </c>
      <c r="C29" s="671"/>
      <c r="D29" s="671"/>
      <c r="E29" s="671"/>
      <c r="F29" s="671"/>
      <c r="G29" s="671"/>
      <c r="H29" s="671"/>
      <c r="I29" s="671"/>
    </row>
    <row r="30" spans="2:9" ht="15.75" customHeight="1" thickBot="1" x14ac:dyDescent="0.3">
      <c r="B30" s="28" t="s">
        <v>447</v>
      </c>
      <c r="C30" s="670">
        <f>+C3*6</f>
        <v>21465</v>
      </c>
      <c r="D30" s="670">
        <f>+D3*6</f>
        <v>30024</v>
      </c>
      <c r="E30" s="670">
        <v>60048</v>
      </c>
      <c r="F30" s="670">
        <v>80487</v>
      </c>
      <c r="G30" s="670">
        <v>120015</v>
      </c>
      <c r="H30" s="670">
        <f>+H3*6</f>
        <v>156033</v>
      </c>
      <c r="I30" s="670">
        <f>+I3*6</f>
        <v>198180</v>
      </c>
    </row>
    <row r="31" spans="2:9" ht="15.75" customHeight="1" thickBot="1" x14ac:dyDescent="0.3">
      <c r="B31" s="29" t="s">
        <v>448</v>
      </c>
      <c r="C31" s="671"/>
      <c r="D31" s="671"/>
      <c r="E31" s="671"/>
      <c r="F31" s="671"/>
      <c r="G31" s="671"/>
      <c r="H31" s="671"/>
      <c r="I31" s="671"/>
    </row>
    <row r="32" spans="2:9" ht="15.75" customHeight="1" thickBot="1" x14ac:dyDescent="0.3">
      <c r="B32" s="28" t="s">
        <v>432</v>
      </c>
      <c r="C32" s="670">
        <f>+C3*3</f>
        <v>10732.5</v>
      </c>
      <c r="D32" s="670">
        <f>+D3*3</f>
        <v>15012</v>
      </c>
      <c r="E32" s="670">
        <v>30024</v>
      </c>
      <c r="F32" s="670">
        <v>40243.5</v>
      </c>
      <c r="G32" s="670">
        <v>60007.5</v>
      </c>
      <c r="H32" s="670">
        <f>+H3*3</f>
        <v>78016.5</v>
      </c>
      <c r="I32" s="670">
        <f>+I3*3</f>
        <v>99090</v>
      </c>
    </row>
    <row r="33" spans="2:9" ht="15.75" customHeight="1" thickBot="1" x14ac:dyDescent="0.3">
      <c r="B33" s="29" t="s">
        <v>449</v>
      </c>
      <c r="C33" s="671"/>
      <c r="D33" s="671"/>
      <c r="E33" s="671"/>
      <c r="F33" s="671"/>
      <c r="G33" s="671"/>
      <c r="H33" s="671"/>
      <c r="I33" s="671"/>
    </row>
    <row r="34" spans="2:9" ht="60.75" thickBot="1" x14ac:dyDescent="0.3">
      <c r="B34" s="30" t="s">
        <v>450</v>
      </c>
      <c r="C34" s="57"/>
      <c r="D34" s="57"/>
      <c r="E34" s="57"/>
      <c r="F34" s="57"/>
      <c r="G34" s="57"/>
      <c r="H34" s="57"/>
      <c r="I34" s="57"/>
    </row>
    <row r="35" spans="2:9" ht="30.75" thickBot="1" x14ac:dyDescent="0.3">
      <c r="B35" s="28" t="s">
        <v>451</v>
      </c>
      <c r="C35" s="670">
        <f>+C3/2</f>
        <v>1788.75</v>
      </c>
      <c r="D35" s="670">
        <f t="shared" ref="D35:G35" si="0">+D3/2</f>
        <v>2502</v>
      </c>
      <c r="E35" s="670">
        <f t="shared" si="0"/>
        <v>5004</v>
      </c>
      <c r="F35" s="670">
        <f t="shared" si="0"/>
        <v>6707.25</v>
      </c>
      <c r="G35" s="670">
        <f t="shared" si="0"/>
        <v>10001.25</v>
      </c>
      <c r="H35" s="670">
        <f>+H3/2</f>
        <v>13002.75</v>
      </c>
      <c r="I35" s="670">
        <f>+I3/2</f>
        <v>16515</v>
      </c>
    </row>
    <row r="36" spans="2:9" ht="15.75" customHeight="1" thickBot="1" x14ac:dyDescent="0.3">
      <c r="B36" s="29" t="s">
        <v>440</v>
      </c>
      <c r="C36" s="671"/>
      <c r="D36" s="671"/>
      <c r="E36" s="671"/>
      <c r="F36" s="671"/>
      <c r="G36" s="671"/>
      <c r="H36" s="671"/>
      <c r="I36" s="671"/>
    </row>
    <row r="37" spans="2:9" ht="30.75" thickBot="1" x14ac:dyDescent="0.3">
      <c r="B37" s="28" t="s">
        <v>452</v>
      </c>
      <c r="C37" s="670">
        <f>+C3/2</f>
        <v>1788.75</v>
      </c>
      <c r="D37" s="670">
        <f t="shared" ref="D37:G37" si="1">+D3/2</f>
        <v>2502</v>
      </c>
      <c r="E37" s="670">
        <f t="shared" si="1"/>
        <v>5004</v>
      </c>
      <c r="F37" s="670">
        <f t="shared" si="1"/>
        <v>6707.25</v>
      </c>
      <c r="G37" s="670">
        <f t="shared" si="1"/>
        <v>10001.25</v>
      </c>
      <c r="H37" s="670">
        <f>+H3/2</f>
        <v>13002.75</v>
      </c>
      <c r="I37" s="670">
        <f>+I3/2</f>
        <v>16515</v>
      </c>
    </row>
    <row r="38" spans="2:9" ht="15.75" customHeight="1" thickBot="1" x14ac:dyDescent="0.3">
      <c r="B38" s="29" t="s">
        <v>440</v>
      </c>
      <c r="C38" s="671"/>
      <c r="D38" s="671"/>
      <c r="E38" s="671"/>
      <c r="F38" s="671"/>
      <c r="G38" s="671"/>
      <c r="H38" s="671"/>
      <c r="I38" s="671"/>
    </row>
    <row r="39" spans="2:9" ht="30.75" thickBot="1" x14ac:dyDescent="0.3">
      <c r="B39" s="28" t="s">
        <v>453</v>
      </c>
      <c r="C39" s="670">
        <f>+C3/2</f>
        <v>1788.75</v>
      </c>
      <c r="D39" s="670">
        <f t="shared" ref="D39:G39" si="2">+D3/2</f>
        <v>2502</v>
      </c>
      <c r="E39" s="670">
        <f t="shared" si="2"/>
        <v>5004</v>
      </c>
      <c r="F39" s="670">
        <f t="shared" si="2"/>
        <v>6707.25</v>
      </c>
      <c r="G39" s="670">
        <f t="shared" si="2"/>
        <v>10001.25</v>
      </c>
      <c r="H39" s="670">
        <f>+H3/2</f>
        <v>13002.75</v>
      </c>
      <c r="I39" s="670">
        <f>+I3/2</f>
        <v>16515</v>
      </c>
    </row>
    <row r="40" spans="2:9" ht="15.75" customHeight="1" thickBot="1" x14ac:dyDescent="0.3">
      <c r="B40" s="29" t="s">
        <v>440</v>
      </c>
      <c r="C40" s="671"/>
      <c r="D40" s="671"/>
      <c r="E40" s="671"/>
      <c r="F40" s="671"/>
      <c r="G40" s="671"/>
      <c r="H40" s="671"/>
      <c r="I40" s="671"/>
    </row>
    <row r="41" spans="2:9" ht="30.75" thickBot="1" x14ac:dyDescent="0.3">
      <c r="B41" s="28" t="s">
        <v>454</v>
      </c>
      <c r="C41" s="670">
        <f>+C3*12</f>
        <v>42930</v>
      </c>
      <c r="D41" s="670">
        <f t="shared" ref="D41:G41" si="3">+D3*12</f>
        <v>60048</v>
      </c>
      <c r="E41" s="670">
        <f t="shared" si="3"/>
        <v>120096</v>
      </c>
      <c r="F41" s="670">
        <f t="shared" si="3"/>
        <v>160974</v>
      </c>
      <c r="G41" s="670">
        <f t="shared" si="3"/>
        <v>240030</v>
      </c>
      <c r="H41" s="670">
        <f>+H3*12</f>
        <v>312066</v>
      </c>
      <c r="I41" s="670">
        <f>+I3*12</f>
        <v>396360</v>
      </c>
    </row>
    <row r="42" spans="2:9" ht="15.75" customHeight="1" thickBot="1" x14ac:dyDescent="0.3">
      <c r="B42" s="29" t="s">
        <v>446</v>
      </c>
      <c r="C42" s="671"/>
      <c r="D42" s="671"/>
      <c r="E42" s="671"/>
      <c r="F42" s="671"/>
      <c r="G42" s="671"/>
      <c r="H42" s="671"/>
      <c r="I42" s="671"/>
    </row>
    <row r="43" spans="2:9" ht="15.75" customHeight="1" thickBot="1" x14ac:dyDescent="0.3">
      <c r="B43" s="28" t="s">
        <v>455</v>
      </c>
      <c r="C43" s="670">
        <f>+C3/2</f>
        <v>1788.75</v>
      </c>
      <c r="D43" s="670">
        <f t="shared" ref="D43:G43" si="4">+D3/2</f>
        <v>2502</v>
      </c>
      <c r="E43" s="670">
        <f t="shared" si="4"/>
        <v>5004</v>
      </c>
      <c r="F43" s="670">
        <f t="shared" si="4"/>
        <v>6707.25</v>
      </c>
      <c r="G43" s="670">
        <f t="shared" si="4"/>
        <v>10001.25</v>
      </c>
      <c r="H43" s="670">
        <f>+H3/2</f>
        <v>13002.75</v>
      </c>
      <c r="I43" s="670">
        <f>+I3/2</f>
        <v>16515</v>
      </c>
    </row>
    <row r="44" spans="2:9" ht="15.75" customHeight="1" thickBot="1" x14ac:dyDescent="0.3">
      <c r="B44" s="30" t="s">
        <v>440</v>
      </c>
      <c r="C44" s="671"/>
      <c r="D44" s="671"/>
      <c r="E44" s="671"/>
      <c r="F44" s="671"/>
      <c r="G44" s="671"/>
      <c r="H44" s="671"/>
      <c r="I44" s="671"/>
    </row>
    <row r="45" spans="2:9" ht="60.75" thickBot="1" x14ac:dyDescent="0.3">
      <c r="B45" s="30" t="s">
        <v>456</v>
      </c>
      <c r="C45" s="57"/>
      <c r="D45" s="57"/>
      <c r="E45" s="57"/>
      <c r="F45" s="57"/>
      <c r="G45" s="57"/>
      <c r="H45" s="57"/>
      <c r="I45" s="57"/>
    </row>
    <row r="46" spans="2:9" ht="15.75" customHeight="1" thickBot="1" x14ac:dyDescent="0.3">
      <c r="B46" s="28" t="s">
        <v>457</v>
      </c>
      <c r="C46" s="670">
        <f>+C3*12</f>
        <v>42930</v>
      </c>
      <c r="D46" s="670">
        <f t="shared" ref="D46:G46" si="5">+D3*12</f>
        <v>60048</v>
      </c>
      <c r="E46" s="670">
        <f t="shared" si="5"/>
        <v>120096</v>
      </c>
      <c r="F46" s="670">
        <f t="shared" si="5"/>
        <v>160974</v>
      </c>
      <c r="G46" s="670">
        <f t="shared" si="5"/>
        <v>240030</v>
      </c>
      <c r="H46" s="670">
        <f>+H3*12</f>
        <v>312066</v>
      </c>
      <c r="I46" s="670">
        <f>+I3*12</f>
        <v>396360</v>
      </c>
    </row>
    <row r="47" spans="2:9" ht="15.75" customHeight="1" thickBot="1" x14ac:dyDescent="0.3">
      <c r="B47" s="29" t="s">
        <v>446</v>
      </c>
      <c r="C47" s="671"/>
      <c r="D47" s="671"/>
      <c r="E47" s="671"/>
      <c r="F47" s="671"/>
      <c r="G47" s="671"/>
      <c r="H47" s="671"/>
      <c r="I47" s="671"/>
    </row>
    <row r="48" spans="2:9" ht="15.75" customHeight="1" thickBot="1" x14ac:dyDescent="0.3">
      <c r="B48" s="28" t="s">
        <v>458</v>
      </c>
      <c r="C48" s="670">
        <f>+C3*6</f>
        <v>21465</v>
      </c>
      <c r="D48" s="670">
        <f t="shared" ref="D48:G48" si="6">+D3*6</f>
        <v>30024</v>
      </c>
      <c r="E48" s="670">
        <f t="shared" si="6"/>
        <v>60048</v>
      </c>
      <c r="F48" s="670">
        <f t="shared" si="6"/>
        <v>80487</v>
      </c>
      <c r="G48" s="670">
        <f t="shared" si="6"/>
        <v>120015</v>
      </c>
      <c r="H48" s="670">
        <f>+H3*6</f>
        <v>156033</v>
      </c>
      <c r="I48" s="670">
        <f>+I3*6</f>
        <v>198180</v>
      </c>
    </row>
    <row r="49" spans="2:9" ht="15.75" customHeight="1" thickBot="1" x14ac:dyDescent="0.3">
      <c r="B49" s="29" t="s">
        <v>448</v>
      </c>
      <c r="C49" s="671"/>
      <c r="D49" s="671"/>
      <c r="E49" s="671"/>
      <c r="F49" s="671"/>
      <c r="G49" s="671"/>
      <c r="H49" s="671"/>
      <c r="I49" s="671"/>
    </row>
    <row r="50" spans="2:9" ht="15.75" customHeight="1" thickBot="1" x14ac:dyDescent="0.3">
      <c r="B50" s="28" t="s">
        <v>459</v>
      </c>
      <c r="C50" s="670">
        <f>+C3*3</f>
        <v>10732.5</v>
      </c>
      <c r="D50" s="670">
        <f t="shared" ref="D50:G50" si="7">+D3*3</f>
        <v>15012</v>
      </c>
      <c r="E50" s="670">
        <f t="shared" si="7"/>
        <v>30024</v>
      </c>
      <c r="F50" s="670">
        <f t="shared" si="7"/>
        <v>40243.5</v>
      </c>
      <c r="G50" s="670">
        <f t="shared" si="7"/>
        <v>60007.5</v>
      </c>
      <c r="H50" s="670">
        <f>+H3*3</f>
        <v>78016.5</v>
      </c>
      <c r="I50" s="670">
        <f>+I3*3</f>
        <v>99090</v>
      </c>
    </row>
    <row r="51" spans="2:9" ht="15.75" customHeight="1" thickBot="1" x14ac:dyDescent="0.3">
      <c r="B51" s="29" t="s">
        <v>449</v>
      </c>
      <c r="C51" s="671"/>
      <c r="D51" s="671"/>
      <c r="E51" s="671"/>
      <c r="F51" s="671"/>
      <c r="G51" s="671"/>
      <c r="H51" s="671"/>
      <c r="I51" s="671"/>
    </row>
    <row r="52" spans="2:9" ht="60.75" thickBot="1" x14ac:dyDescent="0.3">
      <c r="B52" s="28" t="s">
        <v>460</v>
      </c>
      <c r="C52" s="670">
        <f>+C3*2</f>
        <v>7155</v>
      </c>
      <c r="D52" s="670">
        <f t="shared" ref="D52:G52" si="8">+D3*2</f>
        <v>10008</v>
      </c>
      <c r="E52" s="670">
        <f t="shared" si="8"/>
        <v>20016</v>
      </c>
      <c r="F52" s="670">
        <f t="shared" si="8"/>
        <v>26829</v>
      </c>
      <c r="G52" s="670">
        <f t="shared" si="8"/>
        <v>40005</v>
      </c>
      <c r="H52" s="670">
        <f>+H3*2</f>
        <v>52011</v>
      </c>
      <c r="I52" s="670">
        <f>+I3*2</f>
        <v>66060</v>
      </c>
    </row>
    <row r="53" spans="2:9" ht="15.75" customHeight="1" thickBot="1" x14ac:dyDescent="0.3">
      <c r="B53" s="29" t="s">
        <v>442</v>
      </c>
      <c r="C53" s="671"/>
      <c r="D53" s="671"/>
      <c r="E53" s="671"/>
      <c r="F53" s="671"/>
      <c r="G53" s="671"/>
      <c r="H53" s="671"/>
      <c r="I53" s="671"/>
    </row>
    <row r="54" spans="2:9" ht="60.75" thickBot="1" x14ac:dyDescent="0.3">
      <c r="B54" s="28" t="s">
        <v>461</v>
      </c>
      <c r="C54" s="672">
        <f>+C3</f>
        <v>3577.5</v>
      </c>
      <c r="D54" s="672">
        <f t="shared" ref="D54:G54" si="9">+D3</f>
        <v>5004</v>
      </c>
      <c r="E54" s="672">
        <f t="shared" si="9"/>
        <v>10008</v>
      </c>
      <c r="F54" s="672">
        <f t="shared" si="9"/>
        <v>13414.5</v>
      </c>
      <c r="G54" s="672">
        <f t="shared" si="9"/>
        <v>20002.5</v>
      </c>
      <c r="H54" s="672">
        <f>+H3</f>
        <v>26005.5</v>
      </c>
      <c r="I54" s="672">
        <f>+I3</f>
        <v>33030</v>
      </c>
    </row>
    <row r="55" spans="2:9" ht="15.75" customHeight="1" thickBot="1" x14ac:dyDescent="0.3">
      <c r="B55" s="29" t="s">
        <v>462</v>
      </c>
      <c r="C55" s="673"/>
      <c r="D55" s="673"/>
      <c r="E55" s="673"/>
      <c r="F55" s="673"/>
      <c r="G55" s="673"/>
      <c r="H55" s="673"/>
      <c r="I55" s="673"/>
    </row>
    <row r="56" spans="2:9" ht="30.75" thickBot="1" x14ac:dyDescent="0.3">
      <c r="B56" s="28" t="s">
        <v>463</v>
      </c>
      <c r="C56" s="672">
        <f>+C3</f>
        <v>3577.5</v>
      </c>
      <c r="D56" s="672">
        <f t="shared" ref="D56:G56" si="10">+D3</f>
        <v>5004</v>
      </c>
      <c r="E56" s="672">
        <f t="shared" si="10"/>
        <v>10008</v>
      </c>
      <c r="F56" s="672">
        <f t="shared" si="10"/>
        <v>13414.5</v>
      </c>
      <c r="G56" s="672">
        <f t="shared" si="10"/>
        <v>20002.5</v>
      </c>
      <c r="H56" s="672">
        <f>+H3</f>
        <v>26005.5</v>
      </c>
      <c r="I56" s="672">
        <f>+I3</f>
        <v>33030</v>
      </c>
    </row>
    <row r="57" spans="2:9" ht="15.75" customHeight="1" thickBot="1" x14ac:dyDescent="0.3">
      <c r="B57" s="29" t="s">
        <v>462</v>
      </c>
      <c r="C57" s="673"/>
      <c r="D57" s="673"/>
      <c r="E57" s="673"/>
      <c r="F57" s="673"/>
      <c r="G57" s="673"/>
      <c r="H57" s="673"/>
      <c r="I57" s="673"/>
    </row>
    <row r="58" spans="2:9" ht="30.75" thickBot="1" x14ac:dyDescent="0.3">
      <c r="B58" s="28" t="s">
        <v>464</v>
      </c>
      <c r="C58" s="672">
        <f>+C3</f>
        <v>3577.5</v>
      </c>
      <c r="D58" s="672">
        <f t="shared" ref="D58:G58" si="11">+D3</f>
        <v>5004</v>
      </c>
      <c r="E58" s="672">
        <f t="shared" si="11"/>
        <v>10008</v>
      </c>
      <c r="F58" s="672">
        <f t="shared" si="11"/>
        <v>13414.5</v>
      </c>
      <c r="G58" s="672">
        <f t="shared" si="11"/>
        <v>20002.5</v>
      </c>
      <c r="H58" s="672">
        <f>+H3</f>
        <v>26005.5</v>
      </c>
      <c r="I58" s="672">
        <f>+I3</f>
        <v>33030</v>
      </c>
    </row>
    <row r="59" spans="2:9" ht="15.75" customHeight="1" thickBot="1" x14ac:dyDescent="0.3">
      <c r="B59" s="29" t="s">
        <v>462</v>
      </c>
      <c r="C59" s="673"/>
      <c r="D59" s="673"/>
      <c r="E59" s="673"/>
      <c r="F59" s="673"/>
      <c r="G59" s="673"/>
      <c r="H59" s="673"/>
      <c r="I59" s="673"/>
    </row>
    <row r="60" spans="2:9" ht="75.75" thickBot="1" x14ac:dyDescent="0.3">
      <c r="B60" s="28" t="s">
        <v>465</v>
      </c>
      <c r="C60" s="672">
        <f>+C3</f>
        <v>3577.5</v>
      </c>
      <c r="D60" s="672">
        <f t="shared" ref="D60:G60" si="12">+D3</f>
        <v>5004</v>
      </c>
      <c r="E60" s="672">
        <f t="shared" si="12"/>
        <v>10008</v>
      </c>
      <c r="F60" s="672">
        <f t="shared" si="12"/>
        <v>13414.5</v>
      </c>
      <c r="G60" s="672">
        <f t="shared" si="12"/>
        <v>20002.5</v>
      </c>
      <c r="H60" s="672">
        <f>+H3</f>
        <v>26005.5</v>
      </c>
      <c r="I60" s="672">
        <f>+I3</f>
        <v>33030</v>
      </c>
    </row>
    <row r="61" spans="2:9" ht="15.75" customHeight="1" thickBot="1" x14ac:dyDescent="0.3">
      <c r="B61" s="29" t="s">
        <v>462</v>
      </c>
      <c r="C61" s="673"/>
      <c r="D61" s="673"/>
      <c r="E61" s="673"/>
      <c r="F61" s="673"/>
      <c r="G61" s="673"/>
      <c r="H61" s="673"/>
      <c r="I61" s="673"/>
    </row>
    <row r="62" spans="2:9" ht="60.75" thickBot="1" x14ac:dyDescent="0.3">
      <c r="B62" s="28" t="s">
        <v>466</v>
      </c>
      <c r="C62" s="670">
        <f>+C3/10</f>
        <v>357.75</v>
      </c>
      <c r="D62" s="670">
        <f t="shared" ref="D62:G62" si="13">+D3/10</f>
        <v>500.4</v>
      </c>
      <c r="E62" s="670">
        <f t="shared" si="13"/>
        <v>1000.8</v>
      </c>
      <c r="F62" s="670">
        <f t="shared" si="13"/>
        <v>1341.45</v>
      </c>
      <c r="G62" s="670">
        <f t="shared" si="13"/>
        <v>2000.25</v>
      </c>
      <c r="H62" s="670">
        <f>+H3/10</f>
        <v>2600.5500000000002</v>
      </c>
      <c r="I62" s="670">
        <f>+I3/10</f>
        <v>3303</v>
      </c>
    </row>
    <row r="63" spans="2:9" ht="15.75" customHeight="1" thickBot="1" x14ac:dyDescent="0.3">
      <c r="B63" s="29" t="s">
        <v>467</v>
      </c>
      <c r="C63" s="671"/>
      <c r="D63" s="671"/>
      <c r="E63" s="671"/>
      <c r="F63" s="671"/>
      <c r="G63" s="671"/>
      <c r="H63" s="671"/>
      <c r="I63" s="671"/>
    </row>
    <row r="64" spans="2:9" ht="75.75" thickBot="1" x14ac:dyDescent="0.3">
      <c r="B64" s="28" t="s">
        <v>468</v>
      </c>
      <c r="C64" s="672">
        <f>+C3</f>
        <v>3577.5</v>
      </c>
      <c r="D64" s="672">
        <f t="shared" ref="D64:G64" si="14">+D3</f>
        <v>5004</v>
      </c>
      <c r="E64" s="672">
        <f t="shared" si="14"/>
        <v>10008</v>
      </c>
      <c r="F64" s="672">
        <f t="shared" si="14"/>
        <v>13414.5</v>
      </c>
      <c r="G64" s="672">
        <f t="shared" si="14"/>
        <v>20002.5</v>
      </c>
      <c r="H64" s="672">
        <f>+H3</f>
        <v>26005.5</v>
      </c>
      <c r="I64" s="672">
        <f>+I3</f>
        <v>33030</v>
      </c>
    </row>
    <row r="65" spans="2:10" ht="15.75" customHeight="1" thickBot="1" x14ac:dyDescent="0.3">
      <c r="B65" s="29" t="s">
        <v>462</v>
      </c>
      <c r="C65" s="673"/>
      <c r="D65" s="673"/>
      <c r="E65" s="673"/>
      <c r="F65" s="673"/>
      <c r="G65" s="673"/>
      <c r="H65" s="673"/>
      <c r="I65" s="673"/>
    </row>
    <row r="66" spans="2:10" ht="90.75" thickBot="1" x14ac:dyDescent="0.3">
      <c r="B66" s="28" t="s">
        <v>469</v>
      </c>
      <c r="C66" s="672">
        <f>+C3</f>
        <v>3577.5</v>
      </c>
      <c r="D66" s="672">
        <f t="shared" ref="D66:G66" si="15">+D3</f>
        <v>5004</v>
      </c>
      <c r="E66" s="672">
        <f t="shared" si="15"/>
        <v>10008</v>
      </c>
      <c r="F66" s="672">
        <f t="shared" si="15"/>
        <v>13414.5</v>
      </c>
      <c r="G66" s="672">
        <f t="shared" si="15"/>
        <v>20002.5</v>
      </c>
      <c r="H66" s="672">
        <f>+H3</f>
        <v>26005.5</v>
      </c>
      <c r="I66" s="672">
        <f>+I3</f>
        <v>33030</v>
      </c>
    </row>
    <row r="67" spans="2:10" ht="15.75" customHeight="1" thickBot="1" x14ac:dyDescent="0.3">
      <c r="B67" s="29" t="s">
        <v>462</v>
      </c>
      <c r="C67" s="673"/>
      <c r="D67" s="673"/>
      <c r="E67" s="673"/>
      <c r="F67" s="673"/>
      <c r="G67" s="673"/>
      <c r="H67" s="673"/>
      <c r="I67" s="673"/>
    </row>
    <row r="68" spans="2:10" ht="75.75" thickBot="1" x14ac:dyDescent="0.3">
      <c r="B68" s="28" t="s">
        <v>470</v>
      </c>
      <c r="C68" s="670">
        <f>+C3*5</f>
        <v>17887.5</v>
      </c>
      <c r="D68" s="670">
        <f t="shared" ref="D68:G68" si="16">+D3*5</f>
        <v>25020</v>
      </c>
      <c r="E68" s="670">
        <f t="shared" si="16"/>
        <v>50040</v>
      </c>
      <c r="F68" s="670">
        <f t="shared" si="16"/>
        <v>67072.5</v>
      </c>
      <c r="G68" s="670">
        <f t="shared" si="16"/>
        <v>100012.5</v>
      </c>
      <c r="H68" s="670">
        <f>+H3*5</f>
        <v>130027.5</v>
      </c>
      <c r="I68" s="670">
        <f>+I3*5</f>
        <v>165150</v>
      </c>
    </row>
    <row r="69" spans="2:10" ht="15.75" customHeight="1" thickBot="1" x14ac:dyDescent="0.3">
      <c r="B69" s="29" t="s">
        <v>471</v>
      </c>
      <c r="C69" s="671"/>
      <c r="D69" s="671"/>
      <c r="E69" s="671"/>
      <c r="F69" s="671"/>
      <c r="G69" s="671"/>
      <c r="H69" s="671"/>
      <c r="I69" s="671"/>
    </row>
    <row r="70" spans="2:10" ht="60.75" thickBot="1" x14ac:dyDescent="0.3">
      <c r="B70" s="28" t="s">
        <v>472</v>
      </c>
      <c r="C70" s="670">
        <f>+C3*10</f>
        <v>35775</v>
      </c>
      <c r="D70" s="670">
        <f t="shared" ref="D70:G70" si="17">+D3*10</f>
        <v>50040</v>
      </c>
      <c r="E70" s="670">
        <f t="shared" si="17"/>
        <v>100080</v>
      </c>
      <c r="F70" s="670">
        <f t="shared" si="17"/>
        <v>134145</v>
      </c>
      <c r="G70" s="670">
        <f t="shared" si="17"/>
        <v>200025</v>
      </c>
      <c r="H70" s="670">
        <f>+H3*10</f>
        <v>260055</v>
      </c>
      <c r="I70" s="670">
        <f>+I3*10</f>
        <v>330300</v>
      </c>
      <c r="J70" s="72"/>
    </row>
    <row r="71" spans="2:10" ht="15.75" customHeight="1" thickBot="1" x14ac:dyDescent="0.3">
      <c r="B71" s="29" t="s">
        <v>473</v>
      </c>
      <c r="C71" s="671"/>
      <c r="D71" s="671"/>
      <c r="E71" s="671"/>
      <c r="F71" s="671"/>
      <c r="G71" s="671"/>
      <c r="H71" s="671"/>
      <c r="I71" s="671"/>
    </row>
    <row r="72" spans="2:10" ht="75.75" thickBot="1" x14ac:dyDescent="0.3">
      <c r="B72" s="28" t="s">
        <v>474</v>
      </c>
      <c r="C72" s="670">
        <f>+C3*5</f>
        <v>17887.5</v>
      </c>
      <c r="D72" s="670">
        <f t="shared" ref="D72:G72" si="18">+D3*5</f>
        <v>25020</v>
      </c>
      <c r="E72" s="670">
        <f t="shared" si="18"/>
        <v>50040</v>
      </c>
      <c r="F72" s="670">
        <f t="shared" si="18"/>
        <v>67072.5</v>
      </c>
      <c r="G72" s="670">
        <f t="shared" si="18"/>
        <v>100012.5</v>
      </c>
      <c r="H72" s="670">
        <f>+H3*5</f>
        <v>130027.5</v>
      </c>
      <c r="I72" s="670">
        <f>+I3*5</f>
        <v>165150</v>
      </c>
    </row>
    <row r="73" spans="2:10" ht="15.75" customHeight="1" thickBot="1" x14ac:dyDescent="0.3">
      <c r="B73" s="29" t="s">
        <v>471</v>
      </c>
      <c r="C73" s="671"/>
      <c r="D73" s="671"/>
      <c r="E73" s="671"/>
      <c r="F73" s="671"/>
      <c r="G73" s="671"/>
      <c r="H73" s="671"/>
      <c r="I73" s="671"/>
    </row>
    <row r="74" spans="2:10" ht="75.75" thickBot="1" x14ac:dyDescent="0.3">
      <c r="B74" s="28" t="s">
        <v>475</v>
      </c>
      <c r="C74" s="670">
        <f>+C3*2</f>
        <v>7155</v>
      </c>
      <c r="D74" s="670">
        <f t="shared" ref="D74:G74" si="19">+D3*2</f>
        <v>10008</v>
      </c>
      <c r="E74" s="670">
        <f t="shared" si="19"/>
        <v>20016</v>
      </c>
      <c r="F74" s="670">
        <f t="shared" si="19"/>
        <v>26829</v>
      </c>
      <c r="G74" s="670">
        <f t="shared" si="19"/>
        <v>40005</v>
      </c>
      <c r="H74" s="670">
        <f>+H3*2</f>
        <v>52011</v>
      </c>
      <c r="I74" s="670">
        <f>+I3*2</f>
        <v>66060</v>
      </c>
    </row>
    <row r="75" spans="2:10" ht="15.75" customHeight="1" thickBot="1" x14ac:dyDescent="0.3">
      <c r="B75" s="29" t="s">
        <v>442</v>
      </c>
      <c r="C75" s="671"/>
      <c r="D75" s="671"/>
      <c r="E75" s="671"/>
      <c r="F75" s="671"/>
      <c r="G75" s="671"/>
      <c r="H75" s="671"/>
      <c r="I75" s="671"/>
    </row>
    <row r="76" spans="2:10" ht="75.75" thickBot="1" x14ac:dyDescent="0.3">
      <c r="B76" s="28" t="s">
        <v>476</v>
      </c>
      <c r="C76" s="670">
        <f>+C3/10</f>
        <v>357.75</v>
      </c>
      <c r="D76" s="670">
        <f t="shared" ref="D76:G76" si="20">+D3/10</f>
        <v>500.4</v>
      </c>
      <c r="E76" s="670">
        <f t="shared" si="20"/>
        <v>1000.8</v>
      </c>
      <c r="F76" s="670">
        <f t="shared" si="20"/>
        <v>1341.45</v>
      </c>
      <c r="G76" s="670">
        <f t="shared" si="20"/>
        <v>2000.25</v>
      </c>
      <c r="H76" s="670">
        <f>+H3/10</f>
        <v>2600.5500000000002</v>
      </c>
      <c r="I76" s="670">
        <f>+I3/10</f>
        <v>3303</v>
      </c>
    </row>
    <row r="77" spans="2:10" ht="15.75" customHeight="1" thickBot="1" x14ac:dyDescent="0.3">
      <c r="B77" s="29" t="s">
        <v>477</v>
      </c>
      <c r="C77" s="671"/>
      <c r="D77" s="671"/>
      <c r="E77" s="671"/>
      <c r="F77" s="671"/>
      <c r="G77" s="671"/>
      <c r="H77" s="671"/>
      <c r="I77" s="671"/>
    </row>
    <row r="78" spans="2:10" ht="60.75" thickBot="1" x14ac:dyDescent="0.3">
      <c r="B78" s="28" t="s">
        <v>478</v>
      </c>
      <c r="C78" s="670">
        <f>+C3/2</f>
        <v>1788.75</v>
      </c>
      <c r="D78" s="670">
        <f t="shared" ref="D78:G78" si="21">+D3/2</f>
        <v>2502</v>
      </c>
      <c r="E78" s="670">
        <f t="shared" si="21"/>
        <v>5004</v>
      </c>
      <c r="F78" s="670">
        <f t="shared" si="21"/>
        <v>6707.25</v>
      </c>
      <c r="G78" s="670">
        <f t="shared" si="21"/>
        <v>10001.25</v>
      </c>
      <c r="H78" s="670">
        <f>+H3/2</f>
        <v>13002.75</v>
      </c>
      <c r="I78" s="670">
        <f>+I3/2</f>
        <v>16515</v>
      </c>
    </row>
    <row r="79" spans="2:10" ht="20.25" customHeight="1" thickBot="1" x14ac:dyDescent="0.3">
      <c r="B79" s="29" t="s">
        <v>440</v>
      </c>
      <c r="C79" s="671"/>
      <c r="D79" s="671"/>
      <c r="E79" s="671"/>
      <c r="F79" s="671"/>
      <c r="G79" s="671"/>
      <c r="H79" s="671"/>
      <c r="I79" s="671"/>
    </row>
    <row r="80" spans="2:10" ht="182.25" customHeight="1" thickBot="1" x14ac:dyDescent="0.3">
      <c r="B80" s="28" t="s">
        <v>479</v>
      </c>
      <c r="C80" s="670">
        <f>C3/10</f>
        <v>357.75</v>
      </c>
      <c r="D80" s="670">
        <f t="shared" ref="D80:G80" si="22">D3/10</f>
        <v>500.4</v>
      </c>
      <c r="E80" s="670">
        <f t="shared" si="22"/>
        <v>1000.8</v>
      </c>
      <c r="F80" s="670">
        <f t="shared" si="22"/>
        <v>1341.45</v>
      </c>
      <c r="G80" s="670">
        <f t="shared" si="22"/>
        <v>2000.25</v>
      </c>
      <c r="H80" s="670">
        <f>H3/10</f>
        <v>2600.5500000000002</v>
      </c>
      <c r="I80" s="670">
        <f>I3/10</f>
        <v>3303</v>
      </c>
    </row>
    <row r="81" spans="2:9" ht="15.75" customHeight="1" thickBot="1" x14ac:dyDescent="0.3">
      <c r="B81" s="29" t="s">
        <v>480</v>
      </c>
      <c r="C81" s="671"/>
      <c r="D81" s="671"/>
      <c r="E81" s="671"/>
      <c r="F81" s="671"/>
      <c r="G81" s="671"/>
      <c r="H81" s="671"/>
      <c r="I81" s="671"/>
    </row>
    <row r="82" spans="2:9" ht="75.75" thickBot="1" x14ac:dyDescent="0.3">
      <c r="B82" s="28" t="s">
        <v>481</v>
      </c>
      <c r="C82" s="670">
        <f>C3/2</f>
        <v>1788.75</v>
      </c>
      <c r="D82" s="670">
        <f t="shared" ref="D82:G82" si="23">D3/2</f>
        <v>2502</v>
      </c>
      <c r="E82" s="670">
        <f t="shared" si="23"/>
        <v>5004</v>
      </c>
      <c r="F82" s="670">
        <f t="shared" si="23"/>
        <v>6707.25</v>
      </c>
      <c r="G82" s="670">
        <f t="shared" si="23"/>
        <v>10001.25</v>
      </c>
      <c r="H82" s="670">
        <f>H3/2</f>
        <v>13002.75</v>
      </c>
      <c r="I82" s="670">
        <f>I3/2</f>
        <v>16515</v>
      </c>
    </row>
    <row r="83" spans="2:9" ht="15.75" thickBot="1" x14ac:dyDescent="0.3">
      <c r="B83" s="29" t="s">
        <v>440</v>
      </c>
      <c r="C83" s="671"/>
      <c r="D83" s="671"/>
      <c r="E83" s="671"/>
      <c r="F83" s="671"/>
      <c r="G83" s="671"/>
      <c r="H83" s="671"/>
      <c r="I83" s="671"/>
    </row>
    <row r="84" spans="2:9" ht="45.75" thickBot="1" x14ac:dyDescent="0.3">
      <c r="B84" s="28" t="s">
        <v>482</v>
      </c>
      <c r="C84" s="672">
        <f>C3</f>
        <v>3577.5</v>
      </c>
      <c r="D84" s="672">
        <f t="shared" ref="D84:G84" si="24">D3</f>
        <v>5004</v>
      </c>
      <c r="E84" s="672">
        <f t="shared" si="24"/>
        <v>10008</v>
      </c>
      <c r="F84" s="672">
        <f t="shared" si="24"/>
        <v>13414.5</v>
      </c>
      <c r="G84" s="672">
        <f t="shared" si="24"/>
        <v>20002.5</v>
      </c>
      <c r="H84" s="672">
        <f>H3</f>
        <v>26005.5</v>
      </c>
      <c r="I84" s="672">
        <f>I3</f>
        <v>33030</v>
      </c>
    </row>
    <row r="85" spans="2:9" ht="15.75" thickBot="1" x14ac:dyDescent="0.3">
      <c r="B85" s="29" t="s">
        <v>483</v>
      </c>
      <c r="C85" s="673"/>
      <c r="D85" s="673"/>
      <c r="E85" s="673"/>
      <c r="F85" s="673"/>
      <c r="G85" s="673"/>
      <c r="H85" s="673"/>
      <c r="I85" s="673"/>
    </row>
    <row r="86" spans="2:9" ht="75.75" thickBot="1" x14ac:dyDescent="0.3">
      <c r="B86" s="28" t="s">
        <v>484</v>
      </c>
      <c r="C86" s="670">
        <f>C3/10</f>
        <v>357.75</v>
      </c>
      <c r="D86" s="670">
        <f t="shared" ref="D86:G86" si="25">D3/10</f>
        <v>500.4</v>
      </c>
      <c r="E86" s="670">
        <f t="shared" si="25"/>
        <v>1000.8</v>
      </c>
      <c r="F86" s="670">
        <f t="shared" si="25"/>
        <v>1341.45</v>
      </c>
      <c r="G86" s="670">
        <f t="shared" si="25"/>
        <v>2000.25</v>
      </c>
      <c r="H86" s="670">
        <f>H3/10</f>
        <v>2600.5500000000002</v>
      </c>
      <c r="I86" s="670">
        <f>I3/10</f>
        <v>3303</v>
      </c>
    </row>
    <row r="87" spans="2:9" ht="15.75" thickBot="1" x14ac:dyDescent="0.3">
      <c r="B87" s="29" t="s">
        <v>485</v>
      </c>
      <c r="C87" s="673"/>
      <c r="D87" s="673"/>
      <c r="E87" s="673"/>
      <c r="F87" s="673"/>
      <c r="G87" s="673"/>
      <c r="H87" s="673"/>
      <c r="I87" s="673"/>
    </row>
    <row r="88" spans="2:9" ht="78.75" x14ac:dyDescent="0.2">
      <c r="B88" s="27" t="s">
        <v>486</v>
      </c>
    </row>
  </sheetData>
  <sheetProtection algorithmName="SHA-512" hashValue="IUL+cK52iDf0X4Q2C+bEmm0+7ALCY6iVE9mNWWywaraFjJa9GwdSLSc9i2NPl/QzWAIhqmDe4PGuo4Mt23LZaA==" saltValue="h91yGbaYJXMNm5RvJCFlFw==" spinCount="100000" sheet="1" selectLockedCells="1" selectUnlockedCells="1"/>
  <mergeCells count="280">
    <mergeCell ref="H80:H81"/>
    <mergeCell ref="H82:H83"/>
    <mergeCell ref="H84:H85"/>
    <mergeCell ref="H86:H87"/>
    <mergeCell ref="H62:H63"/>
    <mergeCell ref="H64:H65"/>
    <mergeCell ref="H66:H67"/>
    <mergeCell ref="H68:H69"/>
    <mergeCell ref="H70:H71"/>
    <mergeCell ref="H72:H73"/>
    <mergeCell ref="H74:H75"/>
    <mergeCell ref="H76:H77"/>
    <mergeCell ref="H78:H79"/>
    <mergeCell ref="H43:H44"/>
    <mergeCell ref="H46:H47"/>
    <mergeCell ref="H48:H49"/>
    <mergeCell ref="H50:H51"/>
    <mergeCell ref="H52:H53"/>
    <mergeCell ref="H54:H55"/>
    <mergeCell ref="H56:H57"/>
    <mergeCell ref="H58:H59"/>
    <mergeCell ref="H60:H61"/>
    <mergeCell ref="H23:H24"/>
    <mergeCell ref="H25:H26"/>
    <mergeCell ref="H28:H29"/>
    <mergeCell ref="H30:H31"/>
    <mergeCell ref="H32:H33"/>
    <mergeCell ref="H35:H36"/>
    <mergeCell ref="H37:H38"/>
    <mergeCell ref="H39:H40"/>
    <mergeCell ref="H41:H42"/>
    <mergeCell ref="H3:H4"/>
    <mergeCell ref="H5:H6"/>
    <mergeCell ref="H7:H8"/>
    <mergeCell ref="H10:H11"/>
    <mergeCell ref="H12:H13"/>
    <mergeCell ref="H14:H15"/>
    <mergeCell ref="H17:H18"/>
    <mergeCell ref="H19:H20"/>
    <mergeCell ref="H21:H22"/>
    <mergeCell ref="E80:E81"/>
    <mergeCell ref="E82:E83"/>
    <mergeCell ref="E84:E85"/>
    <mergeCell ref="E86:E87"/>
    <mergeCell ref="E62:E63"/>
    <mergeCell ref="E64:E65"/>
    <mergeCell ref="E66:E67"/>
    <mergeCell ref="E68:E69"/>
    <mergeCell ref="E70:E71"/>
    <mergeCell ref="E72:E73"/>
    <mergeCell ref="E74:E75"/>
    <mergeCell ref="E76:E77"/>
    <mergeCell ref="E78:E79"/>
    <mergeCell ref="E43:E44"/>
    <mergeCell ref="E46:E47"/>
    <mergeCell ref="E48:E49"/>
    <mergeCell ref="E50:E51"/>
    <mergeCell ref="E52:E53"/>
    <mergeCell ref="E54:E55"/>
    <mergeCell ref="E56:E57"/>
    <mergeCell ref="E58:E59"/>
    <mergeCell ref="E60:E61"/>
    <mergeCell ref="E23:E24"/>
    <mergeCell ref="E25:E26"/>
    <mergeCell ref="E28:E29"/>
    <mergeCell ref="E30:E31"/>
    <mergeCell ref="E32:E33"/>
    <mergeCell ref="E35:E36"/>
    <mergeCell ref="E37:E38"/>
    <mergeCell ref="E39:E40"/>
    <mergeCell ref="E41:E42"/>
    <mergeCell ref="E3:E4"/>
    <mergeCell ref="E5:E6"/>
    <mergeCell ref="E7:E8"/>
    <mergeCell ref="E10:E11"/>
    <mergeCell ref="E12:E13"/>
    <mergeCell ref="E14:E15"/>
    <mergeCell ref="E17:E18"/>
    <mergeCell ref="E19:E20"/>
    <mergeCell ref="E21:E22"/>
    <mergeCell ref="D84:D85"/>
    <mergeCell ref="D86:D87"/>
    <mergeCell ref="D66:D67"/>
    <mergeCell ref="D68:D69"/>
    <mergeCell ref="D70:D71"/>
    <mergeCell ref="D72:D73"/>
    <mergeCell ref="D74:D75"/>
    <mergeCell ref="D76:D77"/>
    <mergeCell ref="D78:D79"/>
    <mergeCell ref="D80:D81"/>
    <mergeCell ref="D82:D83"/>
    <mergeCell ref="D48:D49"/>
    <mergeCell ref="D50:D51"/>
    <mergeCell ref="D52:D53"/>
    <mergeCell ref="D54:D55"/>
    <mergeCell ref="D56:D57"/>
    <mergeCell ref="D58:D59"/>
    <mergeCell ref="D60:D61"/>
    <mergeCell ref="D62:D63"/>
    <mergeCell ref="D64:D65"/>
    <mergeCell ref="C80:C81"/>
    <mergeCell ref="C82:C83"/>
    <mergeCell ref="C84:C85"/>
    <mergeCell ref="C86:C87"/>
    <mergeCell ref="D3:D4"/>
    <mergeCell ref="D5:D6"/>
    <mergeCell ref="D7:D8"/>
    <mergeCell ref="D10:D11"/>
    <mergeCell ref="D12:D13"/>
    <mergeCell ref="D14:D15"/>
    <mergeCell ref="D17:D18"/>
    <mergeCell ref="D19:D20"/>
    <mergeCell ref="D21:D22"/>
    <mergeCell ref="D23:D24"/>
    <mergeCell ref="D25:D26"/>
    <mergeCell ref="D28:D29"/>
    <mergeCell ref="D30:D31"/>
    <mergeCell ref="D32:D33"/>
    <mergeCell ref="D35:D36"/>
    <mergeCell ref="D37:D38"/>
    <mergeCell ref="D39:D40"/>
    <mergeCell ref="D41:D42"/>
    <mergeCell ref="D43:D44"/>
    <mergeCell ref="D46:D47"/>
    <mergeCell ref="C62:C63"/>
    <mergeCell ref="C64:C65"/>
    <mergeCell ref="C66:C67"/>
    <mergeCell ref="C68:C69"/>
    <mergeCell ref="C70:C71"/>
    <mergeCell ref="C72:C73"/>
    <mergeCell ref="C74:C75"/>
    <mergeCell ref="C76:C77"/>
    <mergeCell ref="C78:C79"/>
    <mergeCell ref="C43:C44"/>
    <mergeCell ref="C46:C47"/>
    <mergeCell ref="C48:C49"/>
    <mergeCell ref="C50:C51"/>
    <mergeCell ref="C52:C53"/>
    <mergeCell ref="C54:C55"/>
    <mergeCell ref="C56:C57"/>
    <mergeCell ref="C58:C59"/>
    <mergeCell ref="C60:C61"/>
    <mergeCell ref="C23:C24"/>
    <mergeCell ref="C25:C26"/>
    <mergeCell ref="C28:C29"/>
    <mergeCell ref="C30:C31"/>
    <mergeCell ref="C32:C33"/>
    <mergeCell ref="C35:C36"/>
    <mergeCell ref="C37:C38"/>
    <mergeCell ref="C39:C40"/>
    <mergeCell ref="C41:C42"/>
    <mergeCell ref="C3:C4"/>
    <mergeCell ref="C5:C6"/>
    <mergeCell ref="C7:C8"/>
    <mergeCell ref="C10:C11"/>
    <mergeCell ref="C12:C13"/>
    <mergeCell ref="C14:C15"/>
    <mergeCell ref="C17:C18"/>
    <mergeCell ref="C19:C20"/>
    <mergeCell ref="C21:C22"/>
    <mergeCell ref="F14:F15"/>
    <mergeCell ref="F17:F18"/>
    <mergeCell ref="F19:F20"/>
    <mergeCell ref="F21:F22"/>
    <mergeCell ref="F23:F24"/>
    <mergeCell ref="F3:F4"/>
    <mergeCell ref="F5:F6"/>
    <mergeCell ref="F7:F8"/>
    <mergeCell ref="F10:F11"/>
    <mergeCell ref="F12:F13"/>
    <mergeCell ref="F37:F38"/>
    <mergeCell ref="F39:F40"/>
    <mergeCell ref="F41:F42"/>
    <mergeCell ref="F43:F44"/>
    <mergeCell ref="F46:F47"/>
    <mergeCell ref="F25:F26"/>
    <mergeCell ref="F28:F29"/>
    <mergeCell ref="F30:F31"/>
    <mergeCell ref="F32:F33"/>
    <mergeCell ref="F35:F36"/>
    <mergeCell ref="F58:F59"/>
    <mergeCell ref="F60:F61"/>
    <mergeCell ref="F62:F63"/>
    <mergeCell ref="F64:F65"/>
    <mergeCell ref="F66:F67"/>
    <mergeCell ref="F48:F49"/>
    <mergeCell ref="F50:F51"/>
    <mergeCell ref="F52:F53"/>
    <mergeCell ref="F54:F55"/>
    <mergeCell ref="F56:F57"/>
    <mergeCell ref="F78:F79"/>
    <mergeCell ref="F80:F81"/>
    <mergeCell ref="F82:F83"/>
    <mergeCell ref="F84:F85"/>
    <mergeCell ref="F86:F87"/>
    <mergeCell ref="F68:F69"/>
    <mergeCell ref="F70:F71"/>
    <mergeCell ref="F72:F73"/>
    <mergeCell ref="F74:F75"/>
    <mergeCell ref="F76:F77"/>
    <mergeCell ref="I3:I4"/>
    <mergeCell ref="I5:I6"/>
    <mergeCell ref="I7:I8"/>
    <mergeCell ref="I10:I11"/>
    <mergeCell ref="I12:I13"/>
    <mergeCell ref="I14:I15"/>
    <mergeCell ref="I17:I18"/>
    <mergeCell ref="I19:I20"/>
    <mergeCell ref="I21:I22"/>
    <mergeCell ref="I23:I24"/>
    <mergeCell ref="I25:I26"/>
    <mergeCell ref="I28:I29"/>
    <mergeCell ref="I30:I31"/>
    <mergeCell ref="I32:I33"/>
    <mergeCell ref="I35:I36"/>
    <mergeCell ref="I37:I38"/>
    <mergeCell ref="I39:I40"/>
    <mergeCell ref="I41:I42"/>
    <mergeCell ref="I43:I44"/>
    <mergeCell ref="I46:I47"/>
    <mergeCell ref="I48:I49"/>
    <mergeCell ref="I50:I51"/>
    <mergeCell ref="I52:I53"/>
    <mergeCell ref="I54:I55"/>
    <mergeCell ref="I56:I57"/>
    <mergeCell ref="I58:I59"/>
    <mergeCell ref="I60:I61"/>
    <mergeCell ref="I80:I81"/>
    <mergeCell ref="I82:I83"/>
    <mergeCell ref="I84:I85"/>
    <mergeCell ref="I86:I87"/>
    <mergeCell ref="I62:I63"/>
    <mergeCell ref="I64:I65"/>
    <mergeCell ref="I66:I67"/>
    <mergeCell ref="I68:I69"/>
    <mergeCell ref="I70:I71"/>
    <mergeCell ref="I72:I73"/>
    <mergeCell ref="I74:I75"/>
    <mergeCell ref="I76:I77"/>
    <mergeCell ref="I78:I79"/>
    <mergeCell ref="G3:G4"/>
    <mergeCell ref="G5:G6"/>
    <mergeCell ref="G7:G8"/>
    <mergeCell ref="G10:G11"/>
    <mergeCell ref="G12:G13"/>
    <mergeCell ref="G14:G15"/>
    <mergeCell ref="G17:G18"/>
    <mergeCell ref="G19:G20"/>
    <mergeCell ref="G21:G22"/>
    <mergeCell ref="G23:G24"/>
    <mergeCell ref="G25:G26"/>
    <mergeCell ref="G28:G29"/>
    <mergeCell ref="G30:G31"/>
    <mergeCell ref="G32:G33"/>
    <mergeCell ref="G35:G36"/>
    <mergeCell ref="G37:G38"/>
    <mergeCell ref="G39:G40"/>
    <mergeCell ref="G41:G42"/>
    <mergeCell ref="G43:G44"/>
    <mergeCell ref="G46:G47"/>
    <mergeCell ref="G48:G49"/>
    <mergeCell ref="G50:G51"/>
    <mergeCell ref="G52:G53"/>
    <mergeCell ref="G54:G55"/>
    <mergeCell ref="G56:G57"/>
    <mergeCell ref="G58:G59"/>
    <mergeCell ref="G60:G61"/>
    <mergeCell ref="G80:G81"/>
    <mergeCell ref="G82:G83"/>
    <mergeCell ref="G84:G85"/>
    <mergeCell ref="G86:G87"/>
    <mergeCell ref="G62:G63"/>
    <mergeCell ref="G64:G65"/>
    <mergeCell ref="G66:G67"/>
    <mergeCell ref="G68:G69"/>
    <mergeCell ref="G70:G71"/>
    <mergeCell ref="G72:G73"/>
    <mergeCell ref="G74:G75"/>
    <mergeCell ref="G76:G77"/>
    <mergeCell ref="G78:G79"/>
  </mergeCells>
  <phoneticPr fontId="8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31</vt:i4>
      </vt:variant>
      <vt:variant>
        <vt:lpstr>Adlandırılmış Aralıklar</vt:lpstr>
      </vt:variant>
      <vt:variant>
        <vt:i4>1</vt:i4>
      </vt:variant>
    </vt:vector>
  </HeadingPairs>
  <TitlesOfParts>
    <vt:vector size="32" baseType="lpstr">
      <vt:lpstr>Pratik Bilgiler Anasayfa</vt:lpstr>
      <vt:lpstr>Temmerrüt Faizi Oranı</vt:lpstr>
      <vt:lpstr>İş Kanunu İPC</vt:lpstr>
      <vt:lpstr>İşçi Özlük Dosyası</vt:lpstr>
      <vt:lpstr>Değerli Kağıt</vt:lpstr>
      <vt:lpstr>Değerli Konut Vergisi</vt:lpstr>
      <vt:lpstr>Dava Açma Süresi</vt:lpstr>
      <vt:lpstr>6331 İPC</vt:lpstr>
      <vt:lpstr>5510 SGK İ.P.C.</vt:lpstr>
      <vt:lpstr>Bildirim ve Süreler</vt:lpstr>
      <vt:lpstr>Reeskont ve Avans Faiz Oranı</vt:lpstr>
      <vt:lpstr>Yİ - ÜFE-TÜFE</vt:lpstr>
      <vt:lpstr>GVK 94.MD.Vergi Tevfikatı</vt:lpstr>
      <vt:lpstr>TTK İdari Para Cezaları</vt:lpstr>
      <vt:lpstr>SGK Tabi Olan- Olmayan Kazanç</vt:lpstr>
      <vt:lpstr>Asgari Ücretler 2007 - 2025</vt:lpstr>
      <vt:lpstr>Tecil Faizi</vt:lpstr>
      <vt:lpstr>VUK Gereği Düzenlenen Belgeler</vt:lpstr>
      <vt:lpstr>Gecikme ve Piş. Zammı ve Faizi</vt:lpstr>
      <vt:lpstr>Asgari Ücret</vt:lpstr>
      <vt:lpstr>SGK Prim Oranları</vt:lpstr>
      <vt:lpstr>Konut ve İşyeri KDV Oranları</vt:lpstr>
      <vt:lpstr>Nakit Sermaye Faiz Oranı</vt:lpstr>
      <vt:lpstr>Tev. Tabi Men.ve Gmsi Byn. Sın.</vt:lpstr>
      <vt:lpstr>Msi VE Gmsi Bey.Sınırı</vt:lpstr>
      <vt:lpstr>Yeni Nesil Öde. Kayd.</vt:lpstr>
      <vt:lpstr>Karşıt İnceleme Limitler</vt:lpstr>
      <vt:lpstr>Vuk Had ve Tutarlar Cezalar</vt:lpstr>
      <vt:lpstr>Kdv Tevkifat Oranları</vt:lpstr>
      <vt:lpstr>Kalkınmada 1.Öncelikli Yöreler</vt:lpstr>
      <vt:lpstr>Vergi Kodları</vt:lpstr>
      <vt:lpstr>'Vuk Had ve Tutarlar Cezalar'!_Hlk62427146</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Barıs Karaman</dc:creator>
  <cp:lastModifiedBy>user</cp:lastModifiedBy>
  <cp:revision/>
  <cp:lastPrinted>2022-01-16T08:47:39Z</cp:lastPrinted>
  <dcterms:created xsi:type="dcterms:W3CDTF">2017-01-17T09:50:38Z</dcterms:created>
  <dcterms:modified xsi:type="dcterms:W3CDTF">2026-01-09T14:12:05Z</dcterms:modified>
</cp:coreProperties>
</file>